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975" windowWidth="11745" windowHeight="5325" tabRatio="872" activeTab="1"/>
  </bookViews>
  <sheets>
    <sheet name="Instruktioner" sheetId="1" r:id="rId1"/>
    <sheet name="Försättsblad" sheetId="2" r:id="rId2"/>
    <sheet name="Företagsfakta " sheetId="3" r:id="rId3"/>
    <sheet name="Försäljnings-skördeprognos" sheetId="4" r:id="rId4"/>
    <sheet name="Inköp" sheetId="5" r:id="rId5"/>
    <sheet name="Investering" sheetId="6" r:id="rId6"/>
    <sheet name="Personal" sheetId="7" r:id="rId7"/>
    <sheet name="Övriga kostnader" sheetId="8" r:id="rId8"/>
    <sheet name="Sammanställning" sheetId="9" r:id="rId9"/>
    <sheet name="Budget år 2" sheetId="10" state="hidden" r:id="rId10"/>
    <sheet name="Budget år 3" sheetId="11" state="hidden" r:id="rId11"/>
    <sheet name=" " sheetId="12" state="hidden" r:id="rId12"/>
    <sheet name="Försäljningsplanering" sheetId="13" state="hidden" r:id="rId13"/>
    <sheet name="Blad1" sheetId="14" state="hidden" r:id="rId14"/>
    <sheet name="Blad2" sheetId="15" state="hidden" r:id="rId15"/>
    <sheet name="Resultatsimuleringar" sheetId="16" r:id="rId16"/>
    <sheet name="Blad3" sheetId="17" r:id="rId17"/>
  </sheets>
  <definedNames>
    <definedName name="Z_7DBB9B77_AD81_453F_BE46_6CDEB83C5C34_.wvu.PrintArea" localSheetId="9" hidden="1">'Budget år 2'!$127:$154</definedName>
    <definedName name="Z_7DBB9B77_AD81_453F_BE46_6CDEB83C5C34_.wvu.PrintArea" localSheetId="10" hidden="1">'Budget år 3'!$A$1:$N$23</definedName>
    <definedName name="Z_7DBB9B77_AD81_453F_BE46_6CDEB83C5C34_.wvu.Rows" localSheetId="12" hidden="1">'Försäljningsplanering'!$1:$1</definedName>
    <definedName name="Z_A896BA98_428F_4DBA_BF83_24EBAB1E6248_.wvu.Rows" localSheetId="12" hidden="1">'Försäljningsplanering'!$1:$1</definedName>
    <definedName name="Z_BE49674D_02AB_44B6_A873_CFF728A36E5F_.wvu.Rows" localSheetId="12" hidden="1">'Försäljningsplanering'!$1:$1</definedName>
    <definedName name="Z_BE49674D_02AB_44B6_A873_CFF728A36E5F_.wvu.Rows" localSheetId="4" hidden="1">'Inköp'!#REF!</definedName>
    <definedName name="Z_C3261340_8D62_434D_A260_E7E001E744B1_.wvu.Rows" localSheetId="12" hidden="1">'Försäljningsplanering'!$1:$1</definedName>
    <definedName name="Z_C3261340_8D62_434D_A260_E7E001E744B1_.wvu.Rows" localSheetId="4" hidden="1">'Inköp'!#REF!</definedName>
  </definedNames>
  <calcPr fullCalcOnLoad="1"/>
</workbook>
</file>

<file path=xl/comments10.xml><?xml version="1.0" encoding="utf-8"?>
<comments xmlns="http://schemas.openxmlformats.org/spreadsheetml/2006/main">
  <authors>
    <author>OEM</author>
  </authors>
  <commentList>
    <comment ref="B189" authorId="0">
      <text>
        <r>
          <rPr>
            <sz val="11"/>
            <color indexed="8"/>
            <rFont val="Calibri"/>
            <family val="2"/>
          </rPr>
          <t>OEM:</t>
        </r>
        <r>
          <rPr>
            <sz val="11"/>
            <color indexed="8"/>
            <rFont val="Calibri"/>
            <family val="2"/>
          </rPr>
          <t xml:space="preserve">
Årlig minsta omsättning så att företaget skall nå ett nollresultat
</t>
        </r>
      </text>
    </comment>
    <comment ref="B190" authorId="0">
      <text>
        <r>
          <rPr>
            <sz val="11"/>
            <color indexed="8"/>
            <rFont val="Calibri"/>
            <family val="2"/>
          </rPr>
          <t>OEM:</t>
        </r>
        <r>
          <rPr>
            <sz val="11"/>
            <color indexed="8"/>
            <rFont val="Calibri"/>
            <family val="2"/>
          </rPr>
          <t xml:space="preserve">
Månadens minsta omsättning så att företaget skall nå ett nollresultat
</t>
        </r>
      </text>
    </comment>
  </commentList>
</comments>
</file>

<file path=xl/comments11.xml><?xml version="1.0" encoding="utf-8"?>
<comments xmlns="http://schemas.openxmlformats.org/spreadsheetml/2006/main">
  <authors>
    <author>OEM</author>
  </authors>
  <commentList>
    <comment ref="B191" authorId="0">
      <text>
        <r>
          <rPr>
            <sz val="11"/>
            <color indexed="8"/>
            <rFont val="Calibri"/>
            <family val="2"/>
          </rPr>
          <t>OEM:</t>
        </r>
        <r>
          <rPr>
            <sz val="11"/>
            <color indexed="8"/>
            <rFont val="Calibri"/>
            <family val="2"/>
          </rPr>
          <t xml:space="preserve">
Årlig minsta omsättning så att företaget skall nå ett nollresultat
</t>
        </r>
      </text>
    </comment>
    <comment ref="B192" authorId="0">
      <text>
        <r>
          <rPr>
            <sz val="11"/>
            <color indexed="8"/>
            <rFont val="Calibri"/>
            <family val="2"/>
          </rPr>
          <t>OEM:</t>
        </r>
        <r>
          <rPr>
            <sz val="11"/>
            <color indexed="8"/>
            <rFont val="Calibri"/>
            <family val="2"/>
          </rPr>
          <t xml:space="preserve">
Månadens minsta omsättning så att företaget skall nå ett nollresultat
</t>
        </r>
      </text>
    </comment>
  </commentList>
</comments>
</file>

<file path=xl/comments13.xml><?xml version="1.0" encoding="utf-8"?>
<comments xmlns="http://schemas.openxmlformats.org/spreadsheetml/2006/main">
  <authors>
    <author>kontoadm</author>
  </authors>
  <commentList>
    <comment ref="C36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procenttalet för hur många kunder som betalar inom 30 dagar
</t>
        </r>
      </text>
    </comment>
    <comment ref="G36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procenttalet för hur många kunder som betalar inom 30 dagar
</t>
        </r>
      </text>
    </comment>
    <comment ref="K36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procenttalet för hur många kunder som betalar inom 30 dagar
</t>
        </r>
      </text>
    </comment>
    <comment ref="C37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procenttalet för hur många kunder som betalar inom 60 dagar
</t>
        </r>
      </text>
    </comment>
    <comment ref="G37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procenttalet för hur många kunder som betalar inom 60 dagar
</t>
        </r>
      </text>
    </comment>
    <comment ref="K37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procenttalet för hur många kunder som betalar inom 60 dagar
</t>
        </r>
      </text>
    </comment>
    <comment ref="B11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procenttal de värdet av honungsproduktionen som Du beräknar att sälja  för detta kvartal
</t>
        </r>
      </text>
    </comment>
    <comment ref="B12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procenttal de värdet av honungsproduktionen som Du beräknar att sälja  för detta kvartal
</t>
        </r>
      </text>
    </comment>
    <comment ref="B13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procenttal de värdet av honungsproduktionen som Du beräknar att sälja  för detta kvartal
</t>
        </r>
      </text>
    </comment>
    <comment ref="B17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procenttal de värdet av honungsproduktionen som Du beräknar att sälja  för detta kvartal
</t>
        </r>
      </text>
    </comment>
    <comment ref="B18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procenttal de värdet av honungsproduktionen som Du beräknar att sälja  för detta kvartal
</t>
        </r>
      </text>
    </comment>
    <comment ref="B19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procenttal de värdet av honungsproduktionen som Du beräknar att sälja  för detta kvartal
</t>
        </r>
      </text>
    </comment>
    <comment ref="B23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procenttal de värdet av övriga honungs-produkter som Du beräknar att sälja  för detta kvartal
</t>
        </r>
      </text>
    </comment>
    <comment ref="B24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procenttal de värdet av övriga honungs-produkter som Du beräknar att sälja  för detta kvartal
</t>
        </r>
      </text>
    </comment>
    <comment ref="B25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procenttal de värdet av övriga honungs-produkter som Du beräknar att sälja  för detta kvartal
</t>
        </r>
      </text>
    </comment>
    <comment ref="B29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procenttal de värdet av övriga produkter som Du beräknar att sälja  för detta kvartal
</t>
        </r>
      </text>
    </comment>
    <comment ref="B30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procenttal de värdet av övriga produkter som Du beräknar att sälja  för detta kvartal
</t>
        </r>
      </text>
    </comment>
    <comment ref="B31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procenttal de värdet av övriga produkter som Du beräknar att sälja  för detta kvartal
</t>
        </r>
      </text>
    </comment>
  </commentList>
</comments>
</file>

<file path=xl/comments16.xml><?xml version="1.0" encoding="utf-8"?>
<comments xmlns="http://schemas.openxmlformats.org/spreadsheetml/2006/main">
  <authors>
    <author>Jonny</author>
  </authors>
  <commentList>
    <comment ref="F9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antalet kilo som medelskörden förväntas att ändras
</t>
        </r>
      </text>
    </comment>
    <comment ref="F11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antalet kilo som medelskörden förväntas att ändras
</t>
        </r>
      </text>
    </comment>
    <comment ref="F13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antalet kilo som medelskörden förväntas att ändras
</t>
        </r>
      </text>
    </comment>
    <comment ref="F16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antalet kilo som medelskörden förväntas att ändras
</t>
        </r>
      </text>
    </comment>
    <comment ref="F18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antalet kilo som medelskörden förväntas att ändras
</t>
        </r>
      </text>
    </comment>
    <comment ref="F20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antalet kilo som medelskörden förväntas att ändras
</t>
        </r>
      </text>
    </comment>
    <comment ref="F23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det krontal som Du vill förändra medelpriset med
</t>
        </r>
      </text>
    </comment>
    <comment ref="F24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det krontal som Du vill förändra medelpriset med
</t>
        </r>
      </text>
    </comment>
    <comment ref="F25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det krontal som Du vill förändra medelpriset med
</t>
        </r>
      </text>
    </comment>
    <comment ref="H9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kilo
</t>
        </r>
      </text>
    </comment>
    <comment ref="H11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kilo
</t>
        </r>
      </text>
    </comment>
    <comment ref="H13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kilo
</t>
        </r>
      </text>
    </comment>
    <comment ref="J9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kilo
</t>
        </r>
      </text>
    </comment>
    <comment ref="J11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kilo
</t>
        </r>
      </text>
    </comment>
    <comment ref="J13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kilo
</t>
        </r>
      </text>
    </comment>
    <comment ref="J16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kilo
</t>
        </r>
      </text>
    </comment>
    <comment ref="J18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kilo
</t>
        </r>
      </text>
    </comment>
    <comment ref="J20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kilo
</t>
        </r>
      </text>
    </comment>
    <comment ref="L9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
</t>
        </r>
      </text>
    </comment>
    <comment ref="L11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kilo
</t>
        </r>
      </text>
    </comment>
    <comment ref="L13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kilo
</t>
        </r>
      </text>
    </comment>
    <comment ref="L16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kilo
</t>
        </r>
      </text>
    </comment>
    <comment ref="L18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kilo
</t>
        </r>
      </text>
    </comment>
    <comment ref="L20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kilo
</t>
        </r>
      </text>
    </comment>
    <comment ref="H10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kronor
</t>
        </r>
      </text>
    </comment>
    <comment ref="H12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kronor
</t>
        </r>
      </text>
    </comment>
    <comment ref="H14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kronor
</t>
        </r>
      </text>
    </comment>
    <comment ref="J10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kronor
</t>
        </r>
      </text>
    </comment>
    <comment ref="J12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kronor
</t>
        </r>
      </text>
    </comment>
    <comment ref="J14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kronor
</t>
        </r>
      </text>
    </comment>
    <comment ref="J17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kronor
</t>
        </r>
      </text>
    </comment>
    <comment ref="J19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kronor
</t>
        </r>
      </text>
    </comment>
    <comment ref="J21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kronor
</t>
        </r>
      </text>
    </comment>
    <comment ref="H17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kronor
</t>
        </r>
      </text>
    </comment>
    <comment ref="H19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kronor
</t>
        </r>
      </text>
    </comment>
    <comment ref="H21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kronor
</t>
        </r>
      </text>
    </comment>
    <comment ref="L10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kronor
</t>
        </r>
      </text>
    </comment>
    <comment ref="L12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kronor
</t>
        </r>
      </text>
    </comment>
    <comment ref="L14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kronor
</t>
        </r>
      </text>
    </comment>
    <comment ref="L17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kronor
</t>
        </r>
      </text>
    </comment>
    <comment ref="L19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kronor
</t>
        </r>
      </text>
    </comment>
    <comment ref="L21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kronor
</t>
        </r>
      </text>
    </comment>
    <comment ref="H16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kilo
</t>
        </r>
      </text>
    </comment>
    <comment ref="H18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kilo
</t>
        </r>
      </text>
    </comment>
    <comment ref="H20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kilo
</t>
        </r>
      </text>
    </comment>
    <comment ref="H23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kronor
</t>
        </r>
      </text>
    </comment>
    <comment ref="H24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kronor
</t>
        </r>
      </text>
    </comment>
    <comment ref="H25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kronor
</t>
        </r>
      </text>
    </comment>
    <comment ref="J23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kronor
</t>
        </r>
      </text>
    </comment>
    <comment ref="J24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kronor
</t>
        </r>
      </text>
    </comment>
    <comment ref="J25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kronor
</t>
        </r>
      </text>
    </comment>
    <comment ref="L23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kronor
</t>
        </r>
      </text>
    </comment>
    <comment ref="L24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kronor
</t>
        </r>
      </text>
    </comment>
    <comment ref="L25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kronor
</t>
        </r>
      </text>
    </comment>
    <comment ref="H27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kronor
</t>
        </r>
      </text>
    </comment>
    <comment ref="H28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kronor
</t>
        </r>
      </text>
    </comment>
    <comment ref="H29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kronor
</t>
        </r>
      </text>
    </comment>
    <comment ref="J27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kronor
</t>
        </r>
      </text>
    </comment>
    <comment ref="J28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kronor
</t>
        </r>
      </text>
    </comment>
    <comment ref="J29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kronor
</t>
        </r>
      </text>
    </comment>
    <comment ref="L27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kronor
</t>
        </r>
      </text>
    </comment>
    <comment ref="L28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kronor
</t>
        </r>
      </text>
    </comment>
    <comment ref="L29" authorId="0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Förändring i kronor
</t>
        </r>
      </text>
    </comment>
  </commentList>
</comments>
</file>

<file path=xl/comments3.xml><?xml version="1.0" encoding="utf-8"?>
<comments xmlns="http://schemas.openxmlformats.org/spreadsheetml/2006/main">
  <authors>
    <author>kontoadm</author>
    <author>Jonny</author>
  </authors>
  <commentList>
    <comment ref="D19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procenttalet för den högsta momssatsen</t>
        </r>
      </text>
    </comment>
    <comment ref="D20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procenttalet för den mellersta momssatsen</t>
        </r>
      </text>
    </comment>
    <comment ref="D21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procenttalet för den lägsta momssatsen</t>
        </r>
      </text>
    </comment>
    <comment ref="D23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procentsatsen för semesterlönen</t>
        </r>
      </text>
    </comment>
    <comment ref="D24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procentsatsen för arbetsgivareavgiften</t>
        </r>
      </text>
    </comment>
    <comment ref="I5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värdet på det inventerade lagret för förbrukningsmateriel från föregående år</t>
        </r>
      </text>
    </comment>
    <comment ref="J6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värdet på det förväntade lagret för förbrukningsmateriel vid årets slut:
</t>
        </r>
      </text>
    </comment>
    <comment ref="K6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värdet på det förväntade lagret för förbrukningsmateriel vid årets slut:
</t>
        </r>
      </text>
    </comment>
    <comment ref="I6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värdet på det förväntade lagret för förbrukningsmateriel vid årets slut:
</t>
        </r>
      </text>
    </comment>
    <comment ref="I8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ingående värdet på ditt lager av honung ex moms</t>
        </r>
      </text>
    </comment>
    <comment ref="I9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värdet på det utgående lagret av honung</t>
        </r>
      </text>
    </comment>
    <comment ref="I13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värdet på nya lån som kommer att tas upp under året</t>
        </r>
      </text>
    </comment>
    <comment ref="I15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ingående balansen för långsiktiga lån
</t>
        </r>
        <r>
          <rPr>
            <sz val="11"/>
            <color indexed="8"/>
            <rFont val="Calibri"/>
            <family val="2"/>
          </rPr>
          <t xml:space="preserve">
</t>
        </r>
      </text>
    </comment>
    <comment ref="I20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räntesatsen
</t>
        </r>
      </text>
    </comment>
    <comment ref="I22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räntesatsen
</t>
        </r>
      </text>
    </comment>
    <comment ref="I25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Om företaget har extra ordinära intäkter fyll i dem här
</t>
        </r>
      </text>
    </comment>
    <comment ref="I3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Skriv År + aktuellt år
</t>
        </r>
      </text>
    </comment>
    <comment ref="J3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Skriv År + aktuellt år
</t>
        </r>
      </text>
    </comment>
    <comment ref="K3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Skriv År + aktuellt år
</t>
        </r>
      </text>
    </comment>
    <comment ref="J9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värdet på det utgående lagret av honung
</t>
        </r>
      </text>
    </comment>
    <comment ref="K9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värdet på det utgående lagret av honung
</t>
        </r>
      </text>
    </comment>
    <comment ref="J13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värdet på nya lån som kommer att tas upp under året
</t>
        </r>
      </text>
    </comment>
    <comment ref="K13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värdet på nya lån som kommer att tas upp under året
</t>
        </r>
      </text>
    </comment>
    <comment ref="J15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värdet på nya lån som kommer att tas upp under året
</t>
        </r>
      </text>
    </comment>
    <comment ref="K15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värdet på nya lån som kommer att tas upp under året
</t>
        </r>
      </text>
    </comment>
    <comment ref="J20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räntesatsen
</t>
        </r>
      </text>
    </comment>
    <comment ref="K20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räntesatsen
</t>
        </r>
      </text>
    </comment>
    <comment ref="J22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räntesatsen
</t>
        </r>
      </text>
    </comment>
    <comment ref="K22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räntesatsen
</t>
        </r>
      </text>
    </comment>
    <comment ref="J25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Om företaget har extra ordinära intäkter fyll i dem här
</t>
        </r>
      </text>
    </comment>
    <comment ref="K25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Om företaget har extra ordinära intäkter fyll i dem här
</t>
        </r>
      </text>
    </comment>
    <comment ref="I18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ränteintäkter
</t>
        </r>
      </text>
    </comment>
    <comment ref="J18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ränteintäkter
</t>
        </r>
      </text>
    </comment>
    <comment ref="K18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ränteintäkter
</t>
        </r>
      </text>
    </comment>
  </commentList>
</comments>
</file>

<file path=xl/comments4.xml><?xml version="1.0" encoding="utf-8"?>
<comments xmlns="http://schemas.openxmlformats.org/spreadsheetml/2006/main">
  <authors>
    <author>OEM</author>
    <author>kontoadm</author>
    <author>Jonny</author>
  </authors>
  <commentList>
    <comment ref="C12" authorId="0">
      <text>
        <r>
          <rPr>
            <sz val="11"/>
            <color indexed="8"/>
            <rFont val="Calibri"/>
            <family val="2"/>
          </rPr>
          <t>OEM:</t>
        </r>
        <r>
          <rPr>
            <sz val="11"/>
            <color indexed="8"/>
            <rFont val="Calibri"/>
            <family val="2"/>
          </rPr>
          <t xml:space="preserve">
Fyll i antalet burkar Du budgeterar att sälja detta år</t>
        </r>
      </text>
    </comment>
    <comment ref="G12" authorId="0">
      <text>
        <r>
          <rPr>
            <sz val="11"/>
            <color indexed="8"/>
            <rFont val="Calibri"/>
            <family val="2"/>
          </rPr>
          <t>OEM:</t>
        </r>
        <r>
          <rPr>
            <sz val="11"/>
            <color indexed="8"/>
            <rFont val="Calibri"/>
            <family val="2"/>
          </rPr>
          <t xml:space="preserve">
Fyll i antalet burkar Du budgeterar att sälja detta år</t>
        </r>
      </text>
    </comment>
    <comment ref="K12" authorId="0">
      <text>
        <r>
          <rPr>
            <sz val="11"/>
            <color indexed="8"/>
            <rFont val="Calibri"/>
            <family val="2"/>
          </rPr>
          <t>OEM:</t>
        </r>
        <r>
          <rPr>
            <sz val="11"/>
            <color indexed="8"/>
            <rFont val="Calibri"/>
            <family val="2"/>
          </rPr>
          <t xml:space="preserve">
Fyll i antalet burkar Du budgeterar att sälja detta år</t>
        </r>
      </text>
    </comment>
    <comment ref="G14" authorId="0">
      <text>
        <r>
          <rPr>
            <sz val="11"/>
            <color indexed="8"/>
            <rFont val="Calibri"/>
            <family val="2"/>
          </rPr>
          <t>OEM:</t>
        </r>
        <r>
          <rPr>
            <sz val="11"/>
            <color indexed="8"/>
            <rFont val="Calibri"/>
            <family val="2"/>
          </rPr>
          <t xml:space="preserve">
Fyll i antalet burkar Du budgeterar att sälja detta år</t>
        </r>
      </text>
    </comment>
    <comment ref="G15" authorId="0">
      <text>
        <r>
          <rPr>
            <sz val="11"/>
            <color indexed="8"/>
            <rFont val="Calibri"/>
            <family val="2"/>
          </rPr>
          <t>OEM:</t>
        </r>
        <r>
          <rPr>
            <sz val="11"/>
            <color indexed="8"/>
            <rFont val="Calibri"/>
            <family val="2"/>
          </rPr>
          <t xml:space="preserve">
Fyll i antalet burkar Du budgeterar att sälja detta år</t>
        </r>
      </text>
    </comment>
    <comment ref="G13" authorId="0">
      <text>
        <r>
          <rPr>
            <sz val="11"/>
            <color indexed="8"/>
            <rFont val="Calibri"/>
            <family val="2"/>
          </rPr>
          <t>OEM:</t>
        </r>
        <r>
          <rPr>
            <sz val="11"/>
            <color indexed="8"/>
            <rFont val="Calibri"/>
            <family val="2"/>
          </rPr>
          <t xml:space="preserve">
Fyll i antalet burkar Du budgeterar att sälja detta år</t>
        </r>
      </text>
    </comment>
    <comment ref="C13" authorId="0">
      <text>
        <r>
          <rPr>
            <sz val="11"/>
            <color indexed="8"/>
            <rFont val="Calibri"/>
            <family val="2"/>
          </rPr>
          <t>OEM:</t>
        </r>
        <r>
          <rPr>
            <sz val="11"/>
            <color indexed="8"/>
            <rFont val="Calibri"/>
            <family val="2"/>
          </rPr>
          <t xml:space="preserve">
Fyll i antalet burkar Du budgeterar att sälja detta år</t>
        </r>
      </text>
    </comment>
    <comment ref="C14" authorId="0">
      <text>
        <r>
          <rPr>
            <sz val="11"/>
            <color indexed="8"/>
            <rFont val="Calibri"/>
            <family val="2"/>
          </rPr>
          <t>OEM:</t>
        </r>
        <r>
          <rPr>
            <sz val="11"/>
            <color indexed="8"/>
            <rFont val="Calibri"/>
            <family val="2"/>
          </rPr>
          <t xml:space="preserve">
Fyll i antalet burkar Du budgeterar att sälja detta år</t>
        </r>
      </text>
    </comment>
    <comment ref="C15" authorId="0">
      <text>
        <r>
          <rPr>
            <sz val="11"/>
            <color indexed="8"/>
            <rFont val="Calibri"/>
            <family val="2"/>
          </rPr>
          <t>OEM:</t>
        </r>
        <r>
          <rPr>
            <sz val="11"/>
            <color indexed="8"/>
            <rFont val="Calibri"/>
            <family val="2"/>
          </rPr>
          <t xml:space="preserve">
Fyll i antalet burkar Du budgeterar att sälja detta år</t>
        </r>
      </text>
    </comment>
    <comment ref="D21" authorId="0">
      <text>
        <r>
          <rPr>
            <sz val="11"/>
            <color indexed="8"/>
            <rFont val="Calibri"/>
            <family val="2"/>
          </rPr>
          <t>OEM:</t>
        </r>
        <r>
          <rPr>
            <sz val="11"/>
            <color indexed="8"/>
            <rFont val="Calibri"/>
            <family val="2"/>
          </rPr>
          <t xml:space="preserve">
Summan här är det budgeterade priset gånger antalet bugeterade burkar</t>
        </r>
      </text>
    </comment>
    <comment ref="C29" authorId="0">
      <text>
        <r>
          <rPr>
            <sz val="11"/>
            <color indexed="8"/>
            <rFont val="Calibri"/>
            <family val="2"/>
          </rPr>
          <t>OEM:</t>
        </r>
        <r>
          <rPr>
            <sz val="11"/>
            <color indexed="8"/>
            <rFont val="Calibri"/>
            <family val="2"/>
          </rPr>
          <t xml:space="preserve">
Fyll i det pris för bulkhonung som Du har förhandlat med din uppköpare om. Priset exklusive moms </t>
        </r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</t>
        </r>
      </text>
    </comment>
    <comment ref="D29" authorId="0">
      <text>
        <r>
          <rPr>
            <sz val="11"/>
            <color indexed="8"/>
            <rFont val="Calibri"/>
            <family val="2"/>
          </rPr>
          <t>OEM:</t>
        </r>
        <r>
          <rPr>
            <sz val="11"/>
            <color indexed="8"/>
            <rFont val="Calibri"/>
            <family val="2"/>
          </rPr>
          <t xml:space="preserve">
Summan här är antalet kilo bulk multiplicerat med det budgeterade försäljningspriset</t>
        </r>
      </text>
    </comment>
    <comment ref="B69" authorId="0">
      <text>
        <r>
          <rPr>
            <sz val="11"/>
            <color indexed="8"/>
            <rFont val="Calibri"/>
            <family val="2"/>
          </rPr>
          <t>OEM:</t>
        </r>
        <r>
          <rPr>
            <sz val="11"/>
            <color indexed="8"/>
            <rFont val="Calibri"/>
            <family val="2"/>
          </rPr>
          <t xml:space="preserve">
Fyll i antalet samhällen Du budgeterar att sälja</t>
        </r>
      </text>
    </comment>
    <comment ref="B70" authorId="0">
      <text>
        <r>
          <rPr>
            <sz val="11"/>
            <color indexed="8"/>
            <rFont val="Calibri"/>
            <family val="2"/>
          </rPr>
          <t>OEM:</t>
        </r>
        <r>
          <rPr>
            <sz val="11"/>
            <color indexed="8"/>
            <rFont val="Calibri"/>
            <family val="2"/>
          </rPr>
          <t xml:space="preserve">
Fyll i antalet drottningar du budgeterar att sälja</t>
        </r>
      </text>
    </comment>
    <comment ref="C3" authorId="0">
      <text>
        <r>
          <rPr>
            <sz val="11"/>
            <color indexed="8"/>
            <rFont val="Calibri"/>
            <family val="2"/>
          </rPr>
          <t>OEM:</t>
        </r>
        <r>
          <rPr>
            <sz val="11"/>
            <color indexed="8"/>
            <rFont val="Calibri"/>
            <family val="2"/>
          </rPr>
          <t xml:space="preserve">
Fyll i antalet bisamhällen Du planerar att ta en hel skörd från </t>
        </r>
      </text>
    </comment>
    <comment ref="C4" authorId="0">
      <text>
        <r>
          <rPr>
            <sz val="11"/>
            <color indexed="8"/>
            <rFont val="Calibri"/>
            <family val="2"/>
          </rPr>
          <t>OEM:</t>
        </r>
        <r>
          <rPr>
            <sz val="11"/>
            <color indexed="8"/>
            <rFont val="Calibri"/>
            <family val="2"/>
          </rPr>
          <t xml:space="preserve">
Fyll i din planerade medelskörd för dina bisamhällen</t>
        </r>
      </text>
    </comment>
    <comment ref="A71" authorId="0">
      <text>
        <r>
          <rPr>
            <sz val="11"/>
            <color indexed="8"/>
            <rFont val="Calibri"/>
            <family val="2"/>
          </rPr>
          <t>OEM:</t>
        </r>
        <r>
          <rPr>
            <sz val="11"/>
            <color indexed="8"/>
            <rFont val="Calibri"/>
            <family val="2"/>
          </rPr>
          <t xml:space="preserve">
Fyll i vilken produkt det gäller</t>
        </r>
      </text>
    </comment>
    <comment ref="A72" authorId="0">
      <text>
        <r>
          <rPr>
            <sz val="11"/>
            <color indexed="8"/>
            <rFont val="Calibri"/>
            <family val="2"/>
          </rPr>
          <t>OEM:</t>
        </r>
        <r>
          <rPr>
            <sz val="11"/>
            <color indexed="8"/>
            <rFont val="Calibri"/>
            <family val="2"/>
          </rPr>
          <t xml:space="preserve">
Fyll i vilken produkt det gäller</t>
        </r>
      </text>
    </comment>
    <comment ref="B16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gram honung per burk
</t>
        </r>
      </text>
    </comment>
    <comment ref="B17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gram honung per burk
</t>
        </r>
      </text>
    </comment>
    <comment ref="B15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gram honung per burk
</t>
        </r>
      </text>
    </comment>
    <comment ref="B14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gram honung per burk
</t>
        </r>
      </text>
    </comment>
    <comment ref="B13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gram honung per burk
</t>
        </r>
      </text>
    </comment>
    <comment ref="B12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gram honung per burk
</t>
        </r>
      </text>
    </comment>
    <comment ref="C16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burkar Du budgeterar att sälja detta å
</t>
        </r>
      </text>
    </comment>
    <comment ref="C17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burkar Du budgeterar att sälja detta å
</t>
        </r>
      </text>
    </comment>
    <comment ref="G16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burkar Du budgeterar att sälja detta år
</t>
        </r>
      </text>
    </comment>
    <comment ref="G17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burkar Du budgeterar att sälja detta år
</t>
        </r>
      </text>
    </comment>
    <comment ref="K13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burkar Du budgeterar att sälja detta år
</t>
        </r>
      </text>
    </comment>
    <comment ref="K14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burkar Du budgeterar att sälja detta år
</t>
        </r>
      </text>
    </comment>
    <comment ref="K15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burkar Du budgeterar att sälja detta år
</t>
        </r>
      </text>
    </comment>
    <comment ref="K16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burkar Du budgeterar att sälja detta år
</t>
        </r>
      </text>
    </comment>
    <comment ref="K17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burkar Du budgeterar att sälja detta år
</t>
        </r>
      </text>
    </comment>
    <comment ref="C21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budgeterade priser per burk, exklusive mervärdesskatt
</t>
        </r>
      </text>
    </comment>
    <comment ref="C22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budgeterade priser per burk, exklusive mervärdesskatt
</t>
        </r>
      </text>
    </comment>
    <comment ref="C23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budgeterade priser per burk, exklusive mervärdesskatt
</t>
        </r>
      </text>
    </comment>
    <comment ref="C24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budgeterade priser per burk, exklusive mervärdesskatt
</t>
        </r>
      </text>
    </comment>
    <comment ref="C25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budgeterade priser per burk, exklusive mervärdesskatt
</t>
        </r>
      </text>
    </comment>
    <comment ref="C26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budgeterade priser per burk, exklusive mervärdesskatt
</t>
        </r>
      </text>
    </comment>
    <comment ref="G21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budgeterade priser per burk, exklusive mervärdesskatt</t>
        </r>
      </text>
    </comment>
    <comment ref="G22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budgeterade priser per burk, exklusive mervärdesskatt</t>
        </r>
      </text>
    </comment>
    <comment ref="G23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budgeterade priser per burk, exklusive mervärdesskatt</t>
        </r>
      </text>
    </comment>
    <comment ref="G24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budgeterade priser per burk, exklusive mervärdesskatt</t>
        </r>
      </text>
    </comment>
    <comment ref="G25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budgeterade priser per burk, exklusive mervärdesskatt</t>
        </r>
      </text>
    </comment>
    <comment ref="G26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budgeterade priser per burk, exklusive mervärdesskatt</t>
        </r>
      </text>
    </comment>
    <comment ref="K21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budgeterade priser per burk, exklusive mervärdesskatt</t>
        </r>
      </text>
    </comment>
    <comment ref="K22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budgeterade priser per burk, exklusive mervärdesskatt</t>
        </r>
      </text>
    </comment>
    <comment ref="K23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budgeterade priser per burk, exklusive mervärdesskatt</t>
        </r>
      </text>
    </comment>
    <comment ref="K24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budgeterade priser per burk, exklusive mervärdesskatt</t>
        </r>
      </text>
    </comment>
    <comment ref="K25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budgeterade priser per burk, exklusive mervärdesskatt</t>
        </r>
      </text>
    </comment>
    <comment ref="K26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budgeterade priser per burk, exklusive mervärdesskatt</t>
        </r>
      </text>
    </comment>
    <comment ref="G29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pris för bulkhonung som Du har förhandlat med din uppköpare om. Priset exklusive moms </t>
        </r>
      </text>
    </comment>
    <comment ref="K29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pris för bulkhonung som Du har förhandlat med din uppköpare om. Priset exklusive moms </t>
        </r>
      </text>
    </comment>
    <comment ref="B71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produkter Du kommer att sälja
</t>
        </r>
      </text>
    </comment>
    <comment ref="B72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produkter Du kommer att sälja
</t>
        </r>
      </text>
    </comment>
    <comment ref="B73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produkter Du kommer att sälja
</t>
        </r>
      </text>
    </comment>
    <comment ref="F71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produkter Du kommer att sälja
</t>
        </r>
      </text>
    </comment>
    <comment ref="F72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produkter Du kommer att sälja
</t>
        </r>
      </text>
    </comment>
    <comment ref="F73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produkter Du kommer att sälja
</t>
        </r>
      </text>
    </comment>
    <comment ref="J71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produkter Du kommer att sälja
</t>
        </r>
      </text>
    </comment>
    <comment ref="J72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produkter Du kommer att sälja
</t>
        </r>
      </text>
    </comment>
    <comment ref="J73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produkter Du kommer att sälja
</t>
        </r>
      </text>
    </comment>
    <comment ref="A73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vilken produkt det gäller
</t>
        </r>
      </text>
    </comment>
    <comment ref="C69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ditt budgeterade pris för bisamhället exklusive moms
</t>
        </r>
      </text>
    </comment>
    <comment ref="C70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ditt budgeterade pris för drottningarna exklusive moms
</t>
        </r>
      </text>
    </comment>
    <comment ref="C71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ditt budgeterade pris för produkten exklusive moms
</t>
        </r>
      </text>
    </comment>
    <comment ref="C72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ditt budgeterade pris för produkten exklusive moms
</t>
        </r>
      </text>
    </comment>
    <comment ref="C73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ditt budgeterade pris för produkten exklusive moms
</t>
        </r>
      </text>
    </comment>
    <comment ref="G69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ditt budgeterade pris för bisamhället exklusive moms
</t>
        </r>
      </text>
    </comment>
    <comment ref="K69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ditt budgeterade pris för bisamhället exklusive moms
</t>
        </r>
      </text>
    </comment>
    <comment ref="F69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Du budgeterar att sälja
</t>
        </r>
      </text>
    </comment>
    <comment ref="J69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Du budgeterar att sälja
</t>
        </r>
      </text>
    </comment>
    <comment ref="F70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drottningar du budgeterar att sälja
</t>
        </r>
      </text>
    </comment>
    <comment ref="J70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drottningar du budgeterar att sälja
</t>
        </r>
      </text>
    </comment>
    <comment ref="G70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ditt budgeterade pris för drottningarna exklusive moms
</t>
        </r>
      </text>
    </comment>
    <comment ref="K70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ditt budgeterade pris för drottningarna exklusive moms
</t>
        </r>
      </text>
    </comment>
    <comment ref="G71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ditt budgeterade pris för produkten exklusive moms</t>
        </r>
      </text>
    </comment>
    <comment ref="G72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ditt budgeterade pris för produkten exklusive moms</t>
        </r>
      </text>
    </comment>
    <comment ref="G73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ditt budgeterade pris för produkten exklusive moms</t>
        </r>
      </text>
    </comment>
    <comment ref="K71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ditt budgeterade pris för produkten exklusive moms</t>
        </r>
      </text>
    </comment>
    <comment ref="K72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ditt budgeterade pris för produkten exklusive moms</t>
        </r>
      </text>
    </comment>
    <comment ref="K73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ditt budgeterade pris för produkten exklusive moms</t>
        </r>
      </text>
    </comment>
    <comment ref="C35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gram honung per burk
</t>
        </r>
      </text>
    </comment>
    <comment ref="D35" authorId="0">
      <text>
        <r>
          <rPr>
            <sz val="11"/>
            <color indexed="8"/>
            <rFont val="Calibri"/>
            <family val="2"/>
          </rPr>
          <t>OEM:</t>
        </r>
        <r>
          <rPr>
            <sz val="11"/>
            <color indexed="8"/>
            <rFont val="Calibri"/>
            <family val="2"/>
          </rPr>
          <t xml:space="preserve">
Fyll i antalet burkar Du budgeterar att sälja detta år
</t>
        </r>
      </text>
    </comment>
    <comment ref="C36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gram honung per burk
</t>
        </r>
      </text>
    </comment>
    <comment ref="D36" authorId="0">
      <text>
        <r>
          <rPr>
            <sz val="11"/>
            <color indexed="8"/>
            <rFont val="Calibri"/>
            <family val="2"/>
          </rPr>
          <t>OEM:</t>
        </r>
        <r>
          <rPr>
            <sz val="11"/>
            <color indexed="8"/>
            <rFont val="Calibri"/>
            <family val="2"/>
          </rPr>
          <t xml:space="preserve">
Fyll i antalet burkar Du budgeterar att sälja detta år
</t>
        </r>
      </text>
    </comment>
    <comment ref="C40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gram honung per burk
</t>
        </r>
      </text>
    </comment>
    <comment ref="D40" authorId="0">
      <text>
        <r>
          <rPr>
            <sz val="11"/>
            <color indexed="8"/>
            <rFont val="Calibri"/>
            <family val="2"/>
          </rPr>
          <t>OEM:</t>
        </r>
        <r>
          <rPr>
            <sz val="11"/>
            <color indexed="8"/>
            <rFont val="Calibri"/>
            <family val="2"/>
          </rPr>
          <t xml:space="preserve">
Fyll i antalet burkar Du budgeterar att sälja detta år
</t>
        </r>
      </text>
    </comment>
    <comment ref="C41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gram honung per burk
</t>
        </r>
      </text>
    </comment>
    <comment ref="D41" authorId="0">
      <text>
        <r>
          <rPr>
            <sz val="11"/>
            <color indexed="8"/>
            <rFont val="Calibri"/>
            <family val="2"/>
          </rPr>
          <t>OEM:</t>
        </r>
        <r>
          <rPr>
            <sz val="11"/>
            <color indexed="8"/>
            <rFont val="Calibri"/>
            <family val="2"/>
          </rPr>
          <t xml:space="preserve">
Fyll i antalet burkar Du budgeterar att sälja detta år
</t>
        </r>
      </text>
    </comment>
    <comment ref="C42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gram honung per burk
</t>
        </r>
      </text>
    </comment>
    <comment ref="D42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burkar Du budgeterar att sälja detta å
</t>
        </r>
      </text>
    </comment>
    <comment ref="C43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gram honung per burk
</t>
        </r>
      </text>
    </comment>
    <comment ref="D43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burkar Du budgeterar att sälja detta å
</t>
        </r>
      </text>
    </comment>
    <comment ref="C47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budgeterade priser per burk, exklusive mervärdesskatt
</t>
        </r>
      </text>
    </comment>
    <comment ref="D47" authorId="0">
      <text>
        <r>
          <rPr>
            <sz val="11"/>
            <color indexed="8"/>
            <rFont val="Calibri"/>
            <family val="2"/>
          </rPr>
          <t>OEM:</t>
        </r>
        <r>
          <rPr>
            <sz val="11"/>
            <color indexed="8"/>
            <rFont val="Calibri"/>
            <family val="2"/>
          </rPr>
          <t xml:space="preserve">
Summan här är det budgeterade priset gånger antalet bugeterade burkar
</t>
        </r>
      </text>
    </comment>
    <comment ref="C48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budgeterade priser per burk, exklusive mervärdesskatt
</t>
        </r>
      </text>
    </comment>
    <comment ref="C51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budgeterade priser per burk, exklusive mervärdesskatt
</t>
        </r>
      </text>
    </comment>
    <comment ref="C52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budgeterade priser per burk, exklusive mervärdesskatt
</t>
        </r>
      </text>
    </comment>
    <comment ref="C53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budgeterade priser per burk, exklusive mervärdesskatt
</t>
        </r>
      </text>
    </comment>
    <comment ref="C54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budgeterade priser per burk, exklusive mervärdesskatt
</t>
        </r>
      </text>
    </comment>
    <comment ref="H47" authorId="0">
      <text>
        <r>
          <rPr>
            <sz val="11"/>
            <color indexed="8"/>
            <rFont val="Calibri"/>
            <family val="2"/>
          </rPr>
          <t>OEM:</t>
        </r>
        <r>
          <rPr>
            <sz val="11"/>
            <color indexed="8"/>
            <rFont val="Calibri"/>
            <family val="2"/>
          </rPr>
          <t xml:space="preserve">
Summan här är det budgeterade priset gånger antalet bugeterade burkar
</t>
        </r>
      </text>
    </comment>
    <comment ref="H35" authorId="0">
      <text>
        <r>
          <rPr>
            <sz val="11"/>
            <color indexed="8"/>
            <rFont val="Calibri"/>
            <family val="2"/>
          </rPr>
          <t>OEM:</t>
        </r>
        <r>
          <rPr>
            <sz val="11"/>
            <color indexed="8"/>
            <rFont val="Calibri"/>
            <family val="2"/>
          </rPr>
          <t xml:space="preserve">
Fyll i antalet burkar Du budgeterar att sälja detta år
</t>
        </r>
      </text>
    </comment>
    <comment ref="H36" authorId="0">
      <text>
        <r>
          <rPr>
            <sz val="11"/>
            <color indexed="8"/>
            <rFont val="Calibri"/>
            <family val="2"/>
          </rPr>
          <t>OEM:</t>
        </r>
        <r>
          <rPr>
            <sz val="11"/>
            <color indexed="8"/>
            <rFont val="Calibri"/>
            <family val="2"/>
          </rPr>
          <t xml:space="preserve">
Fyll i antalet burkar Du budgeterar att sälja detta år
</t>
        </r>
      </text>
    </comment>
    <comment ref="H40" authorId="0">
      <text>
        <r>
          <rPr>
            <sz val="11"/>
            <color indexed="8"/>
            <rFont val="Calibri"/>
            <family val="2"/>
          </rPr>
          <t>OEM:</t>
        </r>
        <r>
          <rPr>
            <sz val="11"/>
            <color indexed="8"/>
            <rFont val="Calibri"/>
            <family val="2"/>
          </rPr>
          <t xml:space="preserve">
Fyll i antalet burkar Du budgeterar att sälja detta år
</t>
        </r>
      </text>
    </comment>
    <comment ref="H41" authorId="0">
      <text>
        <r>
          <rPr>
            <sz val="11"/>
            <color indexed="8"/>
            <rFont val="Calibri"/>
            <family val="2"/>
          </rPr>
          <t>OEM:</t>
        </r>
        <r>
          <rPr>
            <sz val="11"/>
            <color indexed="8"/>
            <rFont val="Calibri"/>
            <family val="2"/>
          </rPr>
          <t xml:space="preserve">
Fyll i antalet burkar Du budgeterar att sälja detta år
</t>
        </r>
      </text>
    </comment>
    <comment ref="H42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burkar Du budgeterar att sälja detta å
</t>
        </r>
      </text>
    </comment>
    <comment ref="H43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burkar Du budgeterar att sälja detta å
</t>
        </r>
      </text>
    </comment>
    <comment ref="G47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budgeterade priser per burk, exklusive mervärdesskatt
</t>
        </r>
      </text>
    </comment>
    <comment ref="G48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budgeterade priser per burk, exklusive mervärdesskatt
</t>
        </r>
      </text>
    </comment>
    <comment ref="G51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budgeterade priser per burk, exklusive mervärdesskatt
</t>
        </r>
      </text>
    </comment>
    <comment ref="G52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budgeterade priser per burk, exklusive mervärdesskatt
</t>
        </r>
      </text>
    </comment>
    <comment ref="G53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budgeterade priser per burk, exklusive mervärdesskatt
</t>
        </r>
      </text>
    </comment>
    <comment ref="G54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budgeterade priser per burk, exklusive mervärdesskatt
</t>
        </r>
      </text>
    </comment>
    <comment ref="K47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budgeterade priser per burk, exklusive mervärdesskatt
</t>
        </r>
      </text>
    </comment>
    <comment ref="K48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budgeterade priser per burk, exklusive mervärdesskatt
</t>
        </r>
      </text>
    </comment>
    <comment ref="K51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budgeterade priser per burk, exklusive mervärdesskatt
</t>
        </r>
      </text>
    </comment>
    <comment ref="K52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budgeterade priser per burk, exklusive mervärdesskatt
</t>
        </r>
      </text>
    </comment>
    <comment ref="K53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budgeterade priser per burk, exklusive mervärdesskatt
</t>
        </r>
      </text>
    </comment>
    <comment ref="K54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budgeterade priser per burk, exklusive mervärdesskatt
</t>
        </r>
      </text>
    </comment>
    <comment ref="L35" authorId="0">
      <text>
        <r>
          <rPr>
            <sz val="11"/>
            <color indexed="8"/>
            <rFont val="Calibri"/>
            <family val="2"/>
          </rPr>
          <t>OEM:</t>
        </r>
        <r>
          <rPr>
            <sz val="11"/>
            <color indexed="8"/>
            <rFont val="Calibri"/>
            <family val="2"/>
          </rPr>
          <t xml:space="preserve">
Fyll i antalet burkar Du budgeterar att sälja detta år
</t>
        </r>
      </text>
    </comment>
    <comment ref="L36" authorId="0">
      <text>
        <r>
          <rPr>
            <sz val="11"/>
            <color indexed="8"/>
            <rFont val="Calibri"/>
            <family val="2"/>
          </rPr>
          <t>OEM:</t>
        </r>
        <r>
          <rPr>
            <sz val="11"/>
            <color indexed="8"/>
            <rFont val="Calibri"/>
            <family val="2"/>
          </rPr>
          <t xml:space="preserve">
Fyll i antalet burkar Du budgeterar att sälja detta år
</t>
        </r>
      </text>
    </comment>
    <comment ref="L40" authorId="0">
      <text>
        <r>
          <rPr>
            <sz val="11"/>
            <color indexed="8"/>
            <rFont val="Calibri"/>
            <family val="2"/>
          </rPr>
          <t>OEM:</t>
        </r>
        <r>
          <rPr>
            <sz val="11"/>
            <color indexed="8"/>
            <rFont val="Calibri"/>
            <family val="2"/>
          </rPr>
          <t xml:space="preserve">
Fyll i antalet burkar Du budgeterar att sälja detta år
</t>
        </r>
      </text>
    </comment>
    <comment ref="L41" authorId="0">
      <text>
        <r>
          <rPr>
            <sz val="11"/>
            <color indexed="8"/>
            <rFont val="Calibri"/>
            <family val="2"/>
          </rPr>
          <t>OEM:</t>
        </r>
        <r>
          <rPr>
            <sz val="11"/>
            <color indexed="8"/>
            <rFont val="Calibri"/>
            <family val="2"/>
          </rPr>
          <t xml:space="preserve">
Fyll i antalet burkar Du budgeterar att sälja detta år
</t>
        </r>
      </text>
    </comment>
    <comment ref="L42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burkar Du budgeterar att sälja detta å
</t>
        </r>
      </text>
    </comment>
    <comment ref="L43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burkar Du budgeterar att sälja detta å
</t>
        </r>
      </text>
    </comment>
    <comment ref="A35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namnet på produkten
</t>
        </r>
      </text>
    </comment>
    <comment ref="C37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gram honung per burk
</t>
        </r>
      </text>
    </comment>
    <comment ref="C38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gram honung per burk
</t>
        </r>
      </text>
    </comment>
    <comment ref="C39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gram honung per burk
</t>
        </r>
      </text>
    </comment>
    <comment ref="A36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namnet på produkten
</t>
        </r>
      </text>
    </comment>
    <comment ref="A37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namnet på produkten
</t>
        </r>
      </text>
    </comment>
    <comment ref="A38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namnet på produkten
</t>
        </r>
      </text>
    </comment>
    <comment ref="A39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namnet på produkten
</t>
        </r>
      </text>
    </comment>
    <comment ref="A40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namnet på produkten
</t>
        </r>
      </text>
    </comment>
    <comment ref="A41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namnet på produkten
</t>
        </r>
      </text>
    </comment>
    <comment ref="A42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namnet på produkten
</t>
        </r>
      </text>
    </comment>
    <comment ref="A43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namnet på produkten
</t>
        </r>
      </text>
    </comment>
    <comment ref="D37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burkar Du budgeterar att sälja detta år
</t>
        </r>
      </text>
    </comment>
    <comment ref="D38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burkar Du budgeterar att sälja detta år
</t>
        </r>
      </text>
    </comment>
    <comment ref="D39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burkar Du budgeterar att sälja detta år
</t>
        </r>
      </text>
    </comment>
    <comment ref="C49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budgeterade priser per burk, exklusive mervärdesskatt
</t>
        </r>
      </text>
    </comment>
    <comment ref="C50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budgeterade priser per burk, exklusive mervärdesskatt
</t>
        </r>
      </text>
    </comment>
    <comment ref="C55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budgeterade priser per burk, exklusive mervärdesskatt
</t>
        </r>
      </text>
    </comment>
    <comment ref="G49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budgeterade priser per burk, exklusive mervärdesskatt
</t>
        </r>
      </text>
    </comment>
    <comment ref="G50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budgeterade priser per burk, exklusive mervärdesskatt
</t>
        </r>
      </text>
    </comment>
    <comment ref="G55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budgeterade priser per burk, exklusive mervärdesskatt
</t>
        </r>
      </text>
    </comment>
    <comment ref="K49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budgeterade priser per burk, exklusive mervärdesskatt
</t>
        </r>
      </text>
    </comment>
    <comment ref="K50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budgeterade priser per burk, exklusive mervärdesskatt
</t>
        </r>
      </text>
    </comment>
    <comment ref="K55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budgeterade priser per burk, exklusive mervärdesskatt
</t>
        </r>
      </text>
    </comment>
    <comment ref="H37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burkar Du budgeterar att sälja detta år
</t>
        </r>
      </text>
    </comment>
    <comment ref="H38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burkar Du budgeterar att sälja detta år
</t>
        </r>
      </text>
    </comment>
    <comment ref="H39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burkar Du budgeterar att sälja detta år
</t>
        </r>
      </text>
    </comment>
    <comment ref="L37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burkar Du budgeterar att sälja detta år
</t>
        </r>
      </text>
    </comment>
    <comment ref="L38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burkar Du budgeterar att sälja detta år
</t>
        </r>
      </text>
    </comment>
    <comment ref="L39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burkar Du budgeterar att sälja detta år
</t>
        </r>
      </text>
    </comment>
    <comment ref="C20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Summan här är den totala skörden minus honung förpackad i burk.
Om detta tal visar ett minus fyll i samma tal  på fliken inköp på rad 14</t>
        </r>
      </text>
    </comment>
    <comment ref="G20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Summan här är den totala skörden minus honung förpackad i burk.
Om detta tal visar ett minus fyll i samma tal  på fliken inköp på rad 45</t>
        </r>
      </text>
    </comment>
    <comment ref="K20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Summan här är den totala skörden minus honung förpackad i burk.
Om detta tal visar ett minus fyll i samma tal  på fliken inköp på rad 76</t>
        </r>
      </text>
    </comment>
    <comment ref="C19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Informationen i denna cell kommer från inköp</t>
        </r>
      </text>
    </comment>
    <comment ref="G19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Informationen i denna cell kommer från inköp</t>
        </r>
      </text>
    </comment>
    <comment ref="K19" authorId="1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Informationen i denna cell kommer från inköp</t>
        </r>
      </text>
    </comment>
    <comment ref="G3" authorId="0">
      <text>
        <r>
          <rPr>
            <sz val="11"/>
            <color indexed="8"/>
            <rFont val="Calibri"/>
            <family val="2"/>
          </rPr>
          <t>OEM:</t>
        </r>
        <r>
          <rPr>
            <sz val="11"/>
            <color indexed="8"/>
            <rFont val="Calibri"/>
            <family val="2"/>
          </rPr>
          <t xml:space="preserve">
Fyll i antalet bisamhällen Du planerar att ta en hel skörd från 
</t>
        </r>
      </text>
    </comment>
    <comment ref="K3" authorId="0">
      <text>
        <r>
          <rPr>
            <sz val="11"/>
            <color indexed="8"/>
            <rFont val="Calibri"/>
            <family val="2"/>
          </rPr>
          <t>OEM:</t>
        </r>
        <r>
          <rPr>
            <sz val="11"/>
            <color indexed="8"/>
            <rFont val="Calibri"/>
            <family val="2"/>
          </rPr>
          <t xml:space="preserve">
Fyll i antalet bisamhällen Du planerar att ta en hel skörd från 
</t>
        </r>
      </text>
    </comment>
    <comment ref="G4" authorId="0">
      <text>
        <r>
          <rPr>
            <sz val="11"/>
            <color indexed="8"/>
            <rFont val="Calibri"/>
            <family val="2"/>
          </rPr>
          <t>OEM:</t>
        </r>
        <r>
          <rPr>
            <sz val="11"/>
            <color indexed="8"/>
            <rFont val="Calibri"/>
            <family val="2"/>
          </rPr>
          <t xml:space="preserve">
Fyll i din planerade medelskörd för dina bisamhällen
</t>
        </r>
      </text>
    </comment>
    <comment ref="K4" authorId="0">
      <text>
        <r>
          <rPr>
            <sz val="11"/>
            <color indexed="8"/>
            <rFont val="Calibri"/>
            <family val="2"/>
          </rPr>
          <t>OEM:</t>
        </r>
        <r>
          <rPr>
            <sz val="11"/>
            <color indexed="8"/>
            <rFont val="Calibri"/>
            <family val="2"/>
          </rPr>
          <t xml:space="preserve">
Fyll i din planerade medelskörd för dina bisamhällen
</t>
        </r>
      </text>
    </comment>
    <comment ref="D5" authorId="2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antalet kil.o honung som Du har i lager vid årets början
</t>
        </r>
      </text>
    </comment>
    <comment ref="D6" authorId="2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antalet kilo honung Du har i lager vid årets slut
</t>
        </r>
      </text>
    </comment>
    <comment ref="H6" authorId="2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antalet kilo honung Du har i lager vid årets slut
</t>
        </r>
      </text>
    </comment>
    <comment ref="L6" authorId="2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antalet kilo honung Du har i lager vid årets slut
</t>
        </r>
      </text>
    </comment>
  </commentList>
</comments>
</file>

<file path=xl/comments5.xml><?xml version="1.0" encoding="utf-8"?>
<comments xmlns="http://schemas.openxmlformats.org/spreadsheetml/2006/main">
  <authors>
    <author>kontoadm</author>
    <author>Jonny</author>
  </authors>
  <commentList>
    <comment ref="B6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inköp i kronor exklusive mervärdesskatt
</t>
        </r>
      </text>
    </comment>
    <comment ref="F5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Här kan Du fylla i fler produkter
</t>
        </r>
      </text>
    </comment>
    <comment ref="G5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Här kan Du fylla i fler produkter
</t>
        </r>
      </text>
    </comment>
    <comment ref="H5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Här kan Du fylla i fler produkter
</t>
        </r>
      </text>
    </comment>
    <comment ref="C6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inköp i kronor exklusive mervärdesskatt
</t>
        </r>
      </text>
    </comment>
    <comment ref="D6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inköp i kronor exklusive mervärdesskatt
</t>
        </r>
      </text>
    </comment>
    <comment ref="E6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inköp i kronor exklusive mervärdesskatt
</t>
        </r>
      </text>
    </comment>
    <comment ref="F6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inköp i kronor exklusive mervärdesskatt
</t>
        </r>
      </text>
    </comment>
    <comment ref="G6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inköp i kronor exklusive mervärdesskatt
</t>
        </r>
      </text>
    </comment>
    <comment ref="H6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inköp i kronor exklusive mervärdesskatt
</t>
        </r>
      </text>
    </comment>
    <comment ref="K6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inköp i kronor exklusive mervärdesskatt
</t>
        </r>
      </text>
    </comment>
    <comment ref="L6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inköp i kronor exklusive mervärdesskatt
</t>
        </r>
      </text>
    </comment>
    <comment ref="B11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inköpspriset exklusive mervärdesskatt
</t>
        </r>
      </text>
    </comment>
    <comment ref="D11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inköpspriset exklusive mervärdesskatt
</t>
        </r>
      </text>
    </comment>
    <comment ref="F16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Här kan Du fylla i fler produkter
</t>
        </r>
      </text>
    </comment>
    <comment ref="G16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Här kan Du fylla i fler produkter
</t>
        </r>
      </text>
    </comment>
    <comment ref="H16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Här kan Du fylla i fler produkter
</t>
        </r>
      </text>
    </comment>
    <comment ref="B17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inköp i kronor exklusive mervärdesskatt
</t>
        </r>
      </text>
    </comment>
    <comment ref="C17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inköp i kronor exklusive mervärdesskatt
</t>
        </r>
      </text>
    </comment>
    <comment ref="D17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inköp i kronor exklusive mervärdesskatt
</t>
        </r>
      </text>
    </comment>
    <comment ref="E17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inköp i kronor exklusive mervärdesskatt
</t>
        </r>
      </text>
    </comment>
    <comment ref="F17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inköp i kronor exklusive mervärdesskatt
</t>
        </r>
      </text>
    </comment>
    <comment ref="G17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inköp i kronor exklusive mervärdesskatt
</t>
        </r>
      </text>
    </comment>
    <comment ref="H17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inköp i kronor exklusive mervärdesskatt
</t>
        </r>
      </text>
    </comment>
    <comment ref="K17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inköp i kronor exklusive mervärdesskatt
</t>
        </r>
      </text>
    </comment>
    <comment ref="L17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inköp i kronor exklusive mervärdesskatt
</t>
        </r>
      </text>
    </comment>
    <comment ref="B22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inköpspriset exklusive mervärdesskatt
</t>
        </r>
      </text>
    </comment>
    <comment ref="D22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inköpspriset exklusive mervärdesskatt
</t>
        </r>
      </text>
    </comment>
    <comment ref="F27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Här kan Du fylla i fler produkter
</t>
        </r>
      </text>
    </comment>
    <comment ref="G27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Här kan Du fylla i fler produkter
</t>
        </r>
      </text>
    </comment>
    <comment ref="H27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Här kan Du fylla i fler produkter
</t>
        </r>
      </text>
    </comment>
    <comment ref="B28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inköp i kronor exklusive mervärdesskatt
</t>
        </r>
      </text>
    </comment>
    <comment ref="C28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inköp i kronor exklusive mervärdesskatt
</t>
        </r>
      </text>
    </comment>
    <comment ref="D28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inköp i kronor exklusive mervärdesskatt
</t>
        </r>
      </text>
    </comment>
    <comment ref="E28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inköp i kronor exklusive mervärdesskatt
</t>
        </r>
      </text>
    </comment>
    <comment ref="F28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inköp i kronor exklusive mervärdesskatt
</t>
        </r>
      </text>
    </comment>
    <comment ref="G28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inköp i kronor exklusive mervärdesskatt
</t>
        </r>
      </text>
    </comment>
    <comment ref="H28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inköp i kronor exklusive mervärdesskatt
</t>
        </r>
      </text>
    </comment>
    <comment ref="B33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inköpspriset exklusive mervärdesskatt
</t>
        </r>
      </text>
    </comment>
    <comment ref="D33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inköpspriset exklusive mervärdesskatt
</t>
        </r>
      </text>
    </comment>
    <comment ref="D10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kontoadm:
Fyll i antalet kilo socker Du beräknar att köpa in detta år
</t>
        </r>
      </text>
    </comment>
    <comment ref="F9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storleken på burken/flaskan
</t>
        </r>
      </text>
    </comment>
    <comment ref="G9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storleken på burken/flaskan
</t>
        </r>
      </text>
    </comment>
    <comment ref="H9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storleken på burken/flaskan
</t>
        </r>
      </text>
    </comment>
    <comment ref="I9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storleken på burken/flaskan
</t>
        </r>
      </text>
    </comment>
    <comment ref="J9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storleken på burken/flaskan
</t>
        </r>
      </text>
    </comment>
    <comment ref="K9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storleken på burken/flaskan
</t>
        </r>
      </text>
    </comment>
    <comment ref="L9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storleken på burken/flaskan
</t>
        </r>
      </text>
    </comment>
    <comment ref="M9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storleken på burken/flaskan
</t>
        </r>
      </text>
    </comment>
    <comment ref="F11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inköpsxpriset på burken/flaskan ex moms
</t>
        </r>
      </text>
    </comment>
    <comment ref="G11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inköpsxpriset på burken/flaskan ex moms
</t>
        </r>
      </text>
    </comment>
    <comment ref="H11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inköpsxpriset på burken/flaskan ex moms
</t>
        </r>
      </text>
    </comment>
    <comment ref="I11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inköpsxpriset på burken/flaskan ex moms
</t>
        </r>
      </text>
    </comment>
    <comment ref="J11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inköpsxpriset på burken/flaskan ex moms
</t>
        </r>
      </text>
    </comment>
    <comment ref="K11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inköpsxpriset på burken/flaskan ex moms
</t>
        </r>
      </text>
    </comment>
    <comment ref="L11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inköpsxpriset på burken/flaskan ex moms
</t>
        </r>
      </text>
    </comment>
    <comment ref="M11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inköpsxpriset på burken/flaskan ex moms
</t>
        </r>
      </text>
    </comment>
    <comment ref="I6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inköp i kronor exklusive mervärdesskatt
</t>
        </r>
      </text>
    </comment>
    <comment ref="J6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inköp i kronor exklusive mervärdesskatt
</t>
        </r>
      </text>
    </comment>
    <comment ref="I16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Här kan Du fylla i fler produkter
</t>
        </r>
      </text>
    </comment>
    <comment ref="J16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Här kan Du fylla i fler produkter
</t>
        </r>
      </text>
    </comment>
    <comment ref="F20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storleken på burken/flaskan
</t>
        </r>
      </text>
    </comment>
    <comment ref="G20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storleken på burken/flaskan
</t>
        </r>
      </text>
    </comment>
    <comment ref="H20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storleken på burken/flaskan
</t>
        </r>
      </text>
    </comment>
    <comment ref="I20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storleken på burken/flaskan
</t>
        </r>
      </text>
    </comment>
    <comment ref="J20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storleken på burken/flaskan
</t>
        </r>
      </text>
    </comment>
    <comment ref="K20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storleken på burken/flaskan
</t>
        </r>
      </text>
    </comment>
    <comment ref="L20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storleken på burken/flaskan
</t>
        </r>
      </text>
    </comment>
    <comment ref="M20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storleken på burken/flaskan
</t>
        </r>
      </text>
    </comment>
    <comment ref="F22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inköpsxpriset på burken/flaskan ex moms
</t>
        </r>
      </text>
    </comment>
    <comment ref="G22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inköpsxpriset på burken/flaskan ex moms
</t>
        </r>
      </text>
    </comment>
    <comment ref="H22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inköpsxpriset på burken/flaskan ex moms
</t>
        </r>
      </text>
    </comment>
    <comment ref="I22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inköpsxpriset på burken/flaskan ex moms
</t>
        </r>
      </text>
    </comment>
    <comment ref="J22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inköpsxpriset på burken/flaskan ex moms
</t>
        </r>
      </text>
    </comment>
    <comment ref="K22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inköpsxpriset på burken/flaskan ex moms
</t>
        </r>
      </text>
    </comment>
    <comment ref="L22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inköpsxpriset på burken/flaskan ex moms
</t>
        </r>
      </text>
    </comment>
    <comment ref="M22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inköpsxpriset på burken/flaskan ex moms
</t>
        </r>
      </text>
    </comment>
    <comment ref="I27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Här kan Du fylla i fler produkter
</t>
        </r>
      </text>
    </comment>
    <comment ref="J27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Här kan Du fylla i fler produkter
</t>
        </r>
      </text>
    </comment>
    <comment ref="I28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inköp i kronor exklusive mervärdesskatt
</t>
        </r>
      </text>
    </comment>
    <comment ref="J28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inköp i kronor exklusive mervärdesskatt
</t>
        </r>
      </text>
    </comment>
    <comment ref="K28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inköp i kronor exklusive mervärdesskatt
</t>
        </r>
      </text>
    </comment>
    <comment ref="L28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inköp i kronor exklusive mervärdesskatt
</t>
        </r>
      </text>
    </comment>
    <comment ref="B10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antalet kilo honung Du beräknar att köpa in detta år</t>
        </r>
      </text>
    </comment>
    <comment ref="B21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antalet kilo honung Du beräknar att köpa in detta år</t>
        </r>
      </text>
    </comment>
    <comment ref="B32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antalet kilo honung Du beräknar att köpa in detta år</t>
        </r>
      </text>
    </comment>
    <comment ref="D21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antalet kilo socker Du räknar med trt köpa in detta år</t>
        </r>
      </text>
    </comment>
    <comment ref="D32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antalet kilo socker Du räknar med att köpa in detta år</t>
        </r>
      </text>
    </comment>
    <comment ref="F21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Fyllk i antalet burkar/flaskor Du beräknar att köpa in detta år</t>
        </r>
      </text>
    </comment>
    <comment ref="G21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Fyllk i antalet burkar/flaskor Du beräknar att köpa in detta år</t>
        </r>
      </text>
    </comment>
    <comment ref="H21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Fyllk i antalet burkar/flaskor Du beräknar att köpa in detta år</t>
        </r>
      </text>
    </comment>
    <comment ref="I21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Fyllk i antalet burkar/flaskor Du beräknar att köpa in detta år</t>
        </r>
      </text>
    </comment>
    <comment ref="J21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Fyllk i antalet burkar/flaskor Du beräknar att köpa in detta år</t>
        </r>
      </text>
    </comment>
    <comment ref="K21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Fyllk i antalet burkar/flaskor Du beräknar att köpa in detta år</t>
        </r>
      </text>
    </comment>
    <comment ref="L21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Fyllk i antalet burkar/flaskor Du beräknar att köpa in detta år</t>
        </r>
      </text>
    </comment>
    <comment ref="M21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Fyllk i antalet burkar/flaskor Du beräknar att köpa in detta år</t>
        </r>
      </text>
    </comment>
    <comment ref="F32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Fyllk i antalet burkar/flaskor Du beräknar att köpa in detta år</t>
        </r>
      </text>
    </comment>
    <comment ref="G32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Fyllk i antalet burkar/flaskor Du beräknar att köpa in detta år</t>
        </r>
      </text>
    </comment>
    <comment ref="H32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Fyllk i antalet burkar/flaskor Du beräknar att köpa in detta år</t>
        </r>
      </text>
    </comment>
    <comment ref="I32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Fyllk i antalet burkar/flaskor Du beräknar att köpa in detta år</t>
        </r>
      </text>
    </comment>
    <comment ref="J32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Fyllk i antalet burkar/flaskor Du beräknar att köpa in detta år</t>
        </r>
      </text>
    </comment>
    <comment ref="K32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Fyllk i antalet burkar/flaskor Du beräknar att köpa in detta år</t>
        </r>
      </text>
    </comment>
    <comment ref="L32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Fyllk i antalet burkar/flaskor Du beräknar att köpa in detta år</t>
        </r>
      </text>
    </comment>
    <comment ref="M32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Fyllk i antalet burkar/flaskor Du beräknar att köpa in detta år</t>
        </r>
      </text>
    </comment>
    <comment ref="F10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Fyllk i antalet burkar/flaskor Du beräknar att köpa in detta år</t>
        </r>
      </text>
    </comment>
    <comment ref="G10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Fyllk i antalet burkar/flaskor Du beräknar att köpa in detta år</t>
        </r>
      </text>
    </comment>
    <comment ref="H10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Fyllk i antalet burkar/flaskor Du beräknar att köpa in detta år</t>
        </r>
      </text>
    </comment>
    <comment ref="I10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Fyllk i antalet burkar/flaskor Du beräknar att köpa in detta år</t>
        </r>
      </text>
    </comment>
    <comment ref="J10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Fyllk i antalet burkar/flaskor Du beräknar att köpa in detta år</t>
        </r>
      </text>
    </comment>
    <comment ref="K10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Fyllk i antalet burkar/flaskor Du beräknar att köpa in detta år</t>
        </r>
      </text>
    </comment>
    <comment ref="L10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Fyllk i antalet burkar/flaskor Du beräknar att köpa in detta år</t>
        </r>
      </text>
    </comment>
    <comment ref="M10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Fyllk i antalet burkar/flaskor Du beräknar att köpa in detta år</t>
        </r>
      </text>
    </comment>
    <comment ref="F31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storleken på burken/flaskan
</t>
        </r>
      </text>
    </comment>
    <comment ref="G31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storleken på burken/flaskan
</t>
        </r>
      </text>
    </comment>
    <comment ref="H31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storleken på burken/flaskan
</t>
        </r>
      </text>
    </comment>
    <comment ref="I31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storleken på burken/flaskan
</t>
        </r>
      </text>
    </comment>
    <comment ref="J31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storleken på burken/flaskan
</t>
        </r>
      </text>
    </comment>
    <comment ref="K31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storleken på burken/flaskan
</t>
        </r>
      </text>
    </comment>
    <comment ref="L31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storleken på burken/flaskan
</t>
        </r>
      </text>
    </comment>
    <comment ref="M31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storleken på burken/flaskan
</t>
        </r>
      </text>
    </comment>
    <comment ref="F33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inköpsxpriset på burken/flaskan ex moms
</t>
        </r>
      </text>
    </comment>
    <comment ref="G33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inköpsxpriset på burken/flaskan ex moms
</t>
        </r>
      </text>
    </comment>
    <comment ref="H33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inköpsxpriset på burken/flaskan ex moms
</t>
        </r>
      </text>
    </comment>
    <comment ref="I33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inköpsxpriset på burken/flaskan ex moms
</t>
        </r>
      </text>
    </comment>
    <comment ref="J33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inköpsxpriset på burken/flaskan ex moms
</t>
        </r>
      </text>
    </comment>
    <comment ref="K33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inköpsxpriset på burken/flaskan ex moms
</t>
        </r>
      </text>
    </comment>
    <comment ref="L33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inköpsxpriset på burken/flaskan ex moms
</t>
        </r>
      </text>
    </comment>
    <comment ref="M33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i inköpsxpriset på burken/flaskan ex moms
</t>
        </r>
      </text>
    </comment>
  </commentList>
</comments>
</file>

<file path=xl/comments6.xml><?xml version="1.0" encoding="utf-8"?>
<comments xmlns="http://schemas.openxmlformats.org/spreadsheetml/2006/main">
  <authors>
    <author>kontoadm</author>
    <author>Jonny</author>
  </authors>
  <commentList>
    <comment ref="B5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den ingående balansen som är upptagen i bokföringen från föregående år</t>
        </r>
      </text>
    </comment>
    <comment ref="B6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den ingående balansen som är upptagen i bokföringen från föregående år</t>
        </r>
      </text>
    </comment>
    <comment ref="B7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den ingående balansen som är upptagen i bokföringen från föregående år</t>
        </r>
      </text>
    </comment>
    <comment ref="E12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procenttal som Du planerar att skriva på denna investering</t>
        </r>
      </text>
    </comment>
    <comment ref="B8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den ingående balansen som är upptagen i bokföringen från föregående år
</t>
        </r>
      </text>
    </comment>
    <comment ref="B9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den ingående balansen som är upptagen i bokföringen från föregående år
</t>
        </r>
      </text>
    </comment>
    <comment ref="B10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den ingående balansen som är upptagen i bokföringen från föregående år
</t>
        </r>
      </text>
    </comment>
    <comment ref="B12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den ingående balansen som är upptagen i bokföringen från föregående år
</t>
        </r>
      </text>
    </comment>
    <comment ref="A5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kontoadm:
Fyll i vilken investering som Du har investerat i. Till ex slungutrustning
</t>
        </r>
        <r>
          <rPr>
            <sz val="11"/>
            <color indexed="8"/>
            <rFont val="Calibri"/>
            <family val="2"/>
          </rPr>
          <t xml:space="preserve">
</t>
        </r>
      </text>
    </comment>
    <comment ref="A6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vilken investering som Du har investerat i. Till ex slungutrustning
</t>
        </r>
      </text>
    </comment>
    <comment ref="A7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vilken investering som Du har investerat i. Till ex slungutrustning
</t>
        </r>
      </text>
    </comment>
    <comment ref="A8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vilken investering som Du har investerat i. Till ex slungutrustning
</t>
        </r>
      </text>
    </comment>
    <comment ref="A9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vilken investering som Du har investerat i. Till ex slungutrustning
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vilken investering som Du har investerat i. Till ex slungutrustning
</t>
        </r>
      </text>
    </comment>
    <comment ref="D5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beloppet som Du räknar med att investera detta verksamhetsår
</t>
        </r>
      </text>
    </comment>
    <comment ref="D6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beloppet som Du räknar med att investera detta verksamhetsår
</t>
        </r>
      </text>
    </comment>
    <comment ref="D7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beloppet som Du räknar med att investera detta verksamhetsår
</t>
        </r>
      </text>
    </comment>
    <comment ref="D8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beloppet som Du räknar med att investera detta verksamhetsår
</t>
        </r>
      </text>
    </comment>
    <comment ref="D9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beloppet som Du räknar med att investera detta verksamhetsår
</t>
        </r>
      </text>
    </comment>
    <comment ref="D10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beloppet som Du räknar med att investera detta verksamhetsår
</t>
        </r>
      </text>
    </comment>
    <comment ref="E11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procenttal som Du planerar att skriva på denna investering
</t>
        </r>
      </text>
    </comment>
    <comment ref="H11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procenttal som Du planerar att skriva på denna investering
</t>
        </r>
      </text>
    </comment>
    <comment ref="H12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procenttal som Du planerar att skriva på denna investering
</t>
        </r>
      </text>
    </comment>
    <comment ref="K11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procenttal som Du planerar att skriva på denna investering
</t>
        </r>
      </text>
    </comment>
    <comment ref="K12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det procenttal som Du planerar att skriva på denna investering
</t>
        </r>
      </text>
    </comment>
    <comment ref="D12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beloppet som Du räknar med att investera detta verksamhetsår
</t>
        </r>
      </text>
    </comment>
    <comment ref="G5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beloppet som Du räknar med att investera detta verksamhetsår
</t>
        </r>
      </text>
    </comment>
    <comment ref="G6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beloppet som Du räknar med att investera detta verksamhetsår
</t>
        </r>
      </text>
    </comment>
    <comment ref="G7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beloppet som Du räknar med att investera detta verksamhetsår
</t>
        </r>
      </text>
    </comment>
    <comment ref="G8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beloppet som Du räknar med att investera detta verksamhetsår
</t>
        </r>
      </text>
    </comment>
    <comment ref="G9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beloppet som Du räknar med att investera detta verksamhetsår
</t>
        </r>
      </text>
    </comment>
    <comment ref="G10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beloppet som Du räknar med att investera detta verksamhetsår
</t>
        </r>
      </text>
    </comment>
    <comment ref="G12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beloppet som Du räknar med att investera detta verksamhetsår
</t>
        </r>
      </text>
    </comment>
    <comment ref="J5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beloppet som Du räknar med att investera detta verksamhetsår
</t>
        </r>
      </text>
    </comment>
    <comment ref="J6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beloppet som Du räknar med att investera detta verksamhetsår
</t>
        </r>
      </text>
    </comment>
    <comment ref="J7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beloppet som Du räknar med att investera detta verksamhetsår
</t>
        </r>
      </text>
    </comment>
    <comment ref="J8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beloppet som Du räknar med att investera detta verksamhetsår
</t>
        </r>
      </text>
    </comment>
    <comment ref="J9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beloppet som Du räknar med att investera detta verksamhetsår
</t>
        </r>
      </text>
    </comment>
    <comment ref="J10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beloppet som Du räknar med att investera detta verksamhetsår
</t>
        </r>
      </text>
    </comment>
    <comment ref="J12" authorId="1">
      <text>
        <r>
          <rPr>
            <sz val="11"/>
            <color indexed="8"/>
            <rFont val="Calibri"/>
            <family val="2"/>
          </rPr>
          <t>Jonny:</t>
        </r>
        <r>
          <rPr>
            <sz val="10"/>
            <rFont val="Courier"/>
            <family val="0"/>
          </rPr>
          <t xml:space="preserve">
Fyll beloppet som Du räknar med att investera detta verksamhetsår
</t>
        </r>
      </text>
    </comment>
  </commentList>
</comments>
</file>

<file path=xl/comments7.xml><?xml version="1.0" encoding="utf-8"?>
<comments xmlns="http://schemas.openxmlformats.org/spreadsheetml/2006/main">
  <authors>
    <author>kontoadm</author>
  </authors>
  <commentList>
    <comment ref="F5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timpenningen exklusive sociala kostnader
</t>
        </r>
      </text>
    </comment>
    <comment ref="F6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timpenningen exklusive sociala kostnader
</t>
        </r>
      </text>
    </comment>
    <comment ref="F7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timpenningen exklusive sociala kostnader
</t>
        </r>
      </text>
    </comment>
    <comment ref="F8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timpenningen exklusive sociala kostnader
</t>
        </r>
      </text>
    </comment>
    <comment ref="F9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timpenningen exklusive sociala kostnader
</t>
        </r>
      </text>
    </comment>
    <comment ref="F10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timpenningen exklusive sociala kostnader
</t>
        </r>
      </text>
    </comment>
    <comment ref="F11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timpenningen exklusive sociala kostnader
</t>
        </r>
      </text>
    </comment>
    <comment ref="F13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timpenningen exklusive sociala kostnader
</t>
        </r>
      </text>
    </comment>
    <comment ref="B9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lämplig benämning på arbetsinsatsen
</t>
        </r>
      </text>
    </comment>
    <comment ref="B10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lämplig benämning på arbetsinsatsen
</t>
        </r>
      </text>
    </comment>
    <comment ref="B11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lämplig benämning på arbetsinsatsen
</t>
        </r>
      </text>
    </comment>
    <comment ref="E5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planerade timmar som läggs ner på denna arbetsinsats under året
</t>
        </r>
      </text>
    </comment>
    <comment ref="E6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planerade timmar som läggs ner på denna arbetsinsats under året
</t>
        </r>
      </text>
    </comment>
    <comment ref="E7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planerade timmar som läggs ner på denna arbetsinsats under året
</t>
        </r>
      </text>
    </comment>
    <comment ref="E8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planerade timmar som läggs ner på denna arbetsinsats under året
</t>
        </r>
      </text>
    </comment>
    <comment ref="E9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planerade timmar som läggs ner på denna arbetsinsats under året
</t>
        </r>
      </text>
    </comment>
    <comment ref="E10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planerade timmar som läggs ner på denna arbetsinsats under året
</t>
        </r>
      </text>
    </comment>
    <comment ref="E11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planerade timmar som läggs ner på denna arbetsinsats under året
</t>
        </r>
      </text>
    </comment>
    <comment ref="I5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planerade timmar som läggs ner på denna arbetsinsats under året
</t>
        </r>
      </text>
    </comment>
    <comment ref="I6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planerade timmar som läggs ner på denna arbetsinsats under året
</t>
        </r>
      </text>
    </comment>
    <comment ref="I7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planerade timmar som läggs ner på denna arbetsinsats under året
</t>
        </r>
      </text>
    </comment>
    <comment ref="I8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planerade timmar som läggs ner på denna arbetsinsats under året
</t>
        </r>
      </text>
    </comment>
    <comment ref="I9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planerade timmar som läggs ner på denna arbetsinsats under året
</t>
        </r>
      </text>
    </comment>
    <comment ref="I10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planerade timmar som läggs ner på denna arbetsinsats under året
</t>
        </r>
      </text>
    </comment>
    <comment ref="I11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planerade timmar som läggs ner på denna arbetsinsats under året
</t>
        </r>
      </text>
    </comment>
    <comment ref="I13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planerade timmar som läggs ner på denna arbetsinsats under året
</t>
        </r>
      </text>
    </comment>
    <comment ref="E13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planerade timmar som läggs ner på denna arbetsinsats under året
</t>
        </r>
      </text>
    </comment>
    <comment ref="M5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planerade timmar som läggs ner på denna arbetsinsats under året
</t>
        </r>
      </text>
    </comment>
    <comment ref="M6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planerade timmar som läggs ner på denna arbetsinsats under året
</t>
        </r>
      </text>
    </comment>
    <comment ref="M7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planerade timmar som läggs ner på denna arbetsinsats under året
</t>
        </r>
      </text>
    </comment>
    <comment ref="M8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planerade timmar som läggs ner på denna arbetsinsats under året
</t>
        </r>
      </text>
    </comment>
    <comment ref="M9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planerade timmar som läggs ner på denna arbetsinsats under året
</t>
        </r>
      </text>
    </comment>
    <comment ref="M10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planerade timmar som läggs ner på denna arbetsinsats under året
</t>
        </r>
      </text>
    </comment>
    <comment ref="M11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planerade timmar som läggs ner på denna arbetsinsats under året
</t>
        </r>
      </text>
    </comment>
    <comment ref="M13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antalet planerade timmar som läggs ner på denna arbetsinsats under året
</t>
        </r>
      </text>
    </comment>
    <comment ref="J5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timpenningen exklusive sociala kostnader
</t>
        </r>
      </text>
    </comment>
    <comment ref="J6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timpenningen exklusive sociala kostnader
</t>
        </r>
      </text>
    </comment>
    <comment ref="J7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timpenningen exklusive sociala kostnader
</t>
        </r>
      </text>
    </comment>
    <comment ref="J8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timpenningen exklusive sociala kostnader
</t>
        </r>
      </text>
    </comment>
    <comment ref="J9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timpenningen exklusive sociala kostnader
</t>
        </r>
      </text>
    </comment>
    <comment ref="J10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timpenningen exklusive sociala kostnader
</t>
        </r>
      </text>
    </comment>
    <comment ref="J11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timpenningen exklusive sociala kostnader
</t>
        </r>
      </text>
    </comment>
    <comment ref="N5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timpenningen exklusive sociala kostnader
</t>
        </r>
      </text>
    </comment>
    <comment ref="N6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timpenningen exklusive sociala kostnader
</t>
        </r>
      </text>
    </comment>
    <comment ref="N7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timpenningen exklusive sociala kostnader
</t>
        </r>
      </text>
    </comment>
    <comment ref="N8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timpenningen exklusive sociala kostnader
</t>
        </r>
      </text>
    </comment>
    <comment ref="N9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timpenningen exklusive sociala kostnader
</t>
        </r>
      </text>
    </comment>
    <comment ref="N10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timpenningen exklusive sociala kostnader
</t>
        </r>
      </text>
    </comment>
    <comment ref="N11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timpenningen exklusive sociala kostnader
</t>
        </r>
      </text>
    </comment>
    <comment ref="J13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timpenningen exklusive sociala kostnader
</t>
        </r>
      </text>
    </comment>
    <comment ref="N13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timpenningen exklusive sociala kostnader
</t>
        </r>
      </text>
    </comment>
  </commentList>
</comments>
</file>

<file path=xl/comments8.xml><?xml version="1.0" encoding="utf-8"?>
<comments xmlns="http://schemas.openxmlformats.org/spreadsheetml/2006/main">
  <authors>
    <author>kontoadm</author>
  </authors>
  <commentList>
    <comment ref="E5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I5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E4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</t>
        </r>
      </text>
    </comment>
    <comment ref="E6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</t>
        </r>
      </text>
    </comment>
    <comment ref="E7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</t>
        </r>
      </text>
    </comment>
    <comment ref="E8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</t>
        </r>
      </text>
    </comment>
    <comment ref="E12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</t>
        </r>
      </text>
    </comment>
    <comment ref="E13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</t>
        </r>
      </text>
    </comment>
    <comment ref="E17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</t>
        </r>
      </text>
    </comment>
    <comment ref="E18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</t>
        </r>
      </text>
    </comment>
    <comment ref="E19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</t>
        </r>
      </text>
    </comment>
    <comment ref="E20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</t>
        </r>
      </text>
    </comment>
    <comment ref="E21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</t>
        </r>
      </text>
    </comment>
    <comment ref="E25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</t>
        </r>
      </text>
    </comment>
    <comment ref="E26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</t>
        </r>
      </text>
    </comment>
    <comment ref="E27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</t>
        </r>
      </text>
    </comment>
    <comment ref="E31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</t>
        </r>
      </text>
    </comment>
    <comment ref="E32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</t>
        </r>
      </text>
    </comment>
    <comment ref="E33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</t>
        </r>
      </text>
    </comment>
    <comment ref="E34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</t>
        </r>
      </text>
    </comment>
    <comment ref="E35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</t>
        </r>
      </text>
    </comment>
    <comment ref="E36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</t>
        </r>
      </text>
    </comment>
    <comment ref="E40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</t>
        </r>
      </text>
    </comment>
    <comment ref="E41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</t>
        </r>
      </text>
    </comment>
    <comment ref="E42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</t>
        </r>
      </text>
    </comment>
    <comment ref="E46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</t>
        </r>
      </text>
    </comment>
    <comment ref="E47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</t>
        </r>
      </text>
    </comment>
    <comment ref="E51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E52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E53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G4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G5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G6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G7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G8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G12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G13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G17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G18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G19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G20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G21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G25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G26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G27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I4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I6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I7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I8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I12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I13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I17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I18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I19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I20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I21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I25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I26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I27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I31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I32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I33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I34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I35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I36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G31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G32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G33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G34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G35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G36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G40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G41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G42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I40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I41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I42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G46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G47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G51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G52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G53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I51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I52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  <comment ref="I53" authorId="0">
      <text>
        <r>
          <rPr>
            <sz val="11"/>
            <color indexed="8"/>
            <rFont val="Calibri"/>
            <family val="2"/>
          </rPr>
          <t>kontoadm:</t>
        </r>
        <r>
          <rPr>
            <sz val="11"/>
            <color indexed="8"/>
            <rFont val="Calibri"/>
            <family val="2"/>
          </rPr>
          <t xml:space="preserve">
Fyll i årskostnaden exklusive mervärdeskatt
</t>
        </r>
      </text>
    </comment>
  </commentList>
</comments>
</file>

<file path=xl/sharedStrings.xml><?xml version="1.0" encoding="utf-8"?>
<sst xmlns="http://schemas.openxmlformats.org/spreadsheetml/2006/main" count="1664" uniqueCount="400">
  <si>
    <t xml:space="preserve"> </t>
  </si>
  <si>
    <t>Bokföringsår</t>
  </si>
  <si>
    <t>Reparationer underhåll</t>
  </si>
  <si>
    <t>Telefon porto</t>
  </si>
  <si>
    <t>Företagsnamn</t>
  </si>
  <si>
    <t>Adress</t>
  </si>
  <si>
    <t>Postnummer</t>
  </si>
  <si>
    <t>Postadress</t>
  </si>
  <si>
    <t>Kvartal 1</t>
  </si>
  <si>
    <t>Kvartal 2</t>
  </si>
  <si>
    <t>Kvartal 3</t>
  </si>
  <si>
    <t>Kvartal 4</t>
  </si>
  <si>
    <t xml:space="preserve">Verksamhetsår </t>
  </si>
  <si>
    <t>Kontorsmateriel</t>
  </si>
  <si>
    <t>Bokföring, revision</t>
  </si>
  <si>
    <t>Representation</t>
  </si>
  <si>
    <t>Bulk</t>
  </si>
  <si>
    <t>Inköpsbudget</t>
  </si>
  <si>
    <t>Finansiella utbetalningar</t>
  </si>
  <si>
    <t xml:space="preserve">Antal samhällen </t>
  </si>
  <si>
    <t>Total skörd</t>
  </si>
  <si>
    <t>Slungrumsinredning</t>
  </si>
  <si>
    <t>Kylrum</t>
  </si>
  <si>
    <t xml:space="preserve">Bikupor </t>
  </si>
  <si>
    <t>Transportfordon</t>
  </si>
  <si>
    <t>Slungutrustning</t>
  </si>
  <si>
    <t>Skötsel av bikupor</t>
  </si>
  <si>
    <t>Transporter</t>
  </si>
  <si>
    <t>Slungning</t>
  </si>
  <si>
    <t>Honungsberedning</t>
  </si>
  <si>
    <t>Investeringsbudget</t>
  </si>
  <si>
    <t>Total honungsförsäljning</t>
  </si>
  <si>
    <t>Total försäljning</t>
  </si>
  <si>
    <t>Medelskörd</t>
  </si>
  <si>
    <t>Försäljning övrigt</t>
  </si>
  <si>
    <t>Övrigt</t>
  </si>
  <si>
    <t>Total</t>
  </si>
  <si>
    <t xml:space="preserve">Försäljning burk  </t>
  </si>
  <si>
    <t xml:space="preserve">Försäljning bulk  </t>
  </si>
  <si>
    <t>Antal burkar</t>
  </si>
  <si>
    <t>Antal kilo honung i burk</t>
  </si>
  <si>
    <t>Försäljning bisamhällen</t>
  </si>
  <si>
    <t>Försäljning drottningar</t>
  </si>
  <si>
    <t>Antal bisamhällen</t>
  </si>
  <si>
    <t>Verksamhetsår</t>
  </si>
  <si>
    <t>Sida 1</t>
  </si>
  <si>
    <t>% moms</t>
  </si>
  <si>
    <t>JAN</t>
  </si>
  <si>
    <t>FEB</t>
  </si>
  <si>
    <t>MARS</t>
  </si>
  <si>
    <t xml:space="preserve">APRIL </t>
  </si>
  <si>
    <t>MAJ</t>
  </si>
  <si>
    <t>JUNI</t>
  </si>
  <si>
    <t>JULI</t>
  </si>
  <si>
    <t>AUG</t>
  </si>
  <si>
    <t>SEP</t>
  </si>
  <si>
    <t>OKT</t>
  </si>
  <si>
    <t>NOV</t>
  </si>
  <si>
    <t>DEC</t>
  </si>
  <si>
    <t>SUMMA</t>
  </si>
  <si>
    <t>Inköp</t>
  </si>
  <si>
    <t>Sida 7</t>
  </si>
  <si>
    <t>Administration</t>
  </si>
  <si>
    <t>Sida 8</t>
  </si>
  <si>
    <t xml:space="preserve">MAJ </t>
  </si>
  <si>
    <t>%</t>
  </si>
  <si>
    <t>Kronor</t>
  </si>
  <si>
    <t>Till disposition</t>
  </si>
  <si>
    <t>Lön, arbetsgivaravgift mm</t>
  </si>
  <si>
    <t>Avskrivningar</t>
  </si>
  <si>
    <t>Annat</t>
  </si>
  <si>
    <t>Finansiella kostnader</t>
  </si>
  <si>
    <t>Finansiella intäkter</t>
  </si>
  <si>
    <t>Extraordinära intäkter</t>
  </si>
  <si>
    <t>Per år</t>
  </si>
  <si>
    <t>Per mån</t>
  </si>
  <si>
    <t>total omsättning)</t>
  </si>
  <si>
    <t>Per vecka</t>
  </si>
  <si>
    <t>Procent</t>
  </si>
  <si>
    <t>RÖRELSERESULTAT I % AV OMSÄTTNING</t>
  </si>
  <si>
    <t>RESULTAT EFTER RÄNTEUTGIFTER</t>
  </si>
  <si>
    <t>(Resultat - ränteutgifter</t>
  </si>
  <si>
    <t>EGET KAPITAL:</t>
  </si>
  <si>
    <t>AVKASTNING PÅ TOTALA KAPITALET</t>
  </si>
  <si>
    <t>(Företagets egna kapital)</t>
  </si>
  <si>
    <t xml:space="preserve"> (Resultat FÖRE SKATT</t>
  </si>
  <si>
    <t>/eget kapital/skulder)</t>
  </si>
  <si>
    <t>SAMLADE SKULDER:</t>
  </si>
  <si>
    <t>AVKASTNING PÅ EGET KAPITAL</t>
  </si>
  <si>
    <t>(Sum kortsiktig och långsiktig skuld)</t>
  </si>
  <si>
    <t>/eget kapital)</t>
  </si>
  <si>
    <t>Företag</t>
  </si>
  <si>
    <t xml:space="preserve">Telefon </t>
  </si>
  <si>
    <t>Mobil</t>
  </si>
  <si>
    <t>Momssats %</t>
  </si>
  <si>
    <t xml:space="preserve">Försäljningsbudget med     </t>
  </si>
  <si>
    <t>APRIL</t>
  </si>
  <si>
    <t>Honung</t>
  </si>
  <si>
    <t>Arbetsgivareavgift</t>
  </si>
  <si>
    <t>Semesterlön</t>
  </si>
  <si>
    <t>Sida  2</t>
  </si>
  <si>
    <t>Vax</t>
  </si>
  <si>
    <t>Emballage</t>
  </si>
  <si>
    <t>Antal</t>
  </si>
  <si>
    <t>A pris</t>
  </si>
  <si>
    <t>Resekostnader</t>
  </si>
  <si>
    <t>Inköp honung</t>
  </si>
  <si>
    <t>Inköpspris</t>
  </si>
  <si>
    <t>Kilo</t>
  </si>
  <si>
    <t>Sida 3</t>
  </si>
  <si>
    <t>Ramar tillbehör</t>
  </si>
  <si>
    <t>Förbrukningsmater</t>
  </si>
  <si>
    <t>Varroa-bekämp</t>
  </si>
  <si>
    <t>Övriga lokalkostnader</t>
  </si>
  <si>
    <t>Datorkostnader</t>
  </si>
  <si>
    <t>Utbildning</t>
  </si>
  <si>
    <t>Företagsförsäkringar</t>
  </si>
  <si>
    <t>Budget övriga kostnader med</t>
  </si>
  <si>
    <t>Övriga kostnader</t>
  </si>
  <si>
    <t>Försäljning</t>
  </si>
  <si>
    <t>Produktionspersonal</t>
  </si>
  <si>
    <t xml:space="preserve"> 0-30 dagar:</t>
  </si>
  <si>
    <t>30-60 dagar:</t>
  </si>
  <si>
    <t>60-90 dagar:</t>
  </si>
  <si>
    <t>Budget personalkostnader</t>
  </si>
  <si>
    <t>Invest</t>
  </si>
  <si>
    <t xml:space="preserve">Hur stor andel i % </t>
  </si>
  <si>
    <t>0-30 dagar</t>
  </si>
  <si>
    <t>30-60 dagar</t>
  </si>
  <si>
    <t>per månad</t>
  </si>
  <si>
    <t>Produkt</t>
  </si>
  <si>
    <t>Ingående balans</t>
  </si>
  <si>
    <t>av kunderna betalar inom</t>
  </si>
  <si>
    <t>Utbetalningar till leverantörer</t>
  </si>
  <si>
    <t>Utbetalningar fasta kostnader</t>
  </si>
  <si>
    <t>Likviditetsförändringar - Ackumulerade</t>
  </si>
  <si>
    <t>Investeringar och anläggningstillgångar</t>
  </si>
  <si>
    <t>Kundernas inbetalningar</t>
  </si>
  <si>
    <t>Sida 4</t>
  </si>
  <si>
    <t>Sida 5</t>
  </si>
  <si>
    <t>Kostnader i</t>
  </si>
  <si>
    <t>Intäkter   i</t>
  </si>
  <si>
    <t xml:space="preserve">Resultat  i </t>
  </si>
  <si>
    <t>Företagets nyckeltal</t>
  </si>
  <si>
    <t>Sida 9</t>
  </si>
  <si>
    <t>Sida 10</t>
  </si>
  <si>
    <t>Total sammanställning av hela året</t>
  </si>
  <si>
    <t>Ackumulerad</t>
  </si>
  <si>
    <t>Netto försäljning</t>
  </si>
  <si>
    <t>Brutto försäljning</t>
  </si>
  <si>
    <t>Brutto inköp</t>
  </si>
  <si>
    <t>Totala intäkter i rörelsen</t>
  </si>
  <si>
    <t>Totala varuinköp</t>
  </si>
  <si>
    <t>Utgående balans varulager</t>
  </si>
  <si>
    <t>Ingående balans varulager</t>
  </si>
  <si>
    <t>Bruttoresultat</t>
  </si>
  <si>
    <t>Företagets övriga kostnader</t>
  </si>
  <si>
    <t>Rörelsekostnader</t>
  </si>
  <si>
    <t>Företagets resultat före finansiella int/kostn</t>
  </si>
  <si>
    <t>Företagets resultat före skatt</t>
  </si>
  <si>
    <t>Totalt</t>
  </si>
  <si>
    <t>Summa lön</t>
  </si>
  <si>
    <t>Total bruttolön</t>
  </si>
  <si>
    <t>Total investering</t>
  </si>
  <si>
    <t>Ingående moms invest.</t>
  </si>
  <si>
    <t>Totala inbetalningar</t>
  </si>
  <si>
    <t>Inköp brutto</t>
  </si>
  <si>
    <t>Totala utbetalningar</t>
  </si>
  <si>
    <t>Kostnader i rörelsen</t>
  </si>
  <si>
    <t>Löner brutto</t>
  </si>
  <si>
    <t>Reducering skulder</t>
  </si>
  <si>
    <t>Kortsiktig ränta</t>
  </si>
  <si>
    <t>Långsiktig ränta</t>
  </si>
  <si>
    <t>Ingående moms invest</t>
  </si>
  <si>
    <t>Utgående moms försälj</t>
  </si>
  <si>
    <t>Utbetalning investering</t>
  </si>
  <si>
    <t>Intäkter ränta</t>
  </si>
  <si>
    <t>Summa finansiella utbet</t>
  </si>
  <si>
    <t>Försäljnings område</t>
  </si>
  <si>
    <t xml:space="preserve">Inköpsbudget </t>
  </si>
  <si>
    <t>Likviditet</t>
  </si>
  <si>
    <t>Inbetalningar kunder</t>
  </si>
  <si>
    <t>Totala kostnader</t>
  </si>
  <si>
    <t>Förändringar likviditet</t>
  </si>
  <si>
    <t>Totala likviditetsföränd</t>
  </si>
  <si>
    <t>Likviditetsreserv</t>
  </si>
  <si>
    <t>Resultat efter avskrivningar</t>
  </si>
  <si>
    <t>Omsättning över nollresultat</t>
  </si>
  <si>
    <t>kostnader och intäkter</t>
  </si>
  <si>
    <t>Utgående moms</t>
  </si>
  <si>
    <t>Ingående moms 12 %</t>
  </si>
  <si>
    <t>Ingående moms 25 %</t>
  </si>
  <si>
    <t>Ingående moms 0 %</t>
  </si>
  <si>
    <t>Total moms</t>
  </si>
  <si>
    <t>Kostnader ex moms</t>
  </si>
  <si>
    <t>Kostnader inkl moms</t>
  </si>
  <si>
    <t>Omsättning för nollresultat</t>
  </si>
  <si>
    <t>Resultat</t>
  </si>
  <si>
    <t>Varuinköp</t>
  </si>
  <si>
    <t>Bruttovinst</t>
  </si>
  <si>
    <t>Kostnader</t>
  </si>
  <si>
    <t>Löner</t>
  </si>
  <si>
    <t>Arbetsgivareavgifter</t>
  </si>
  <si>
    <t>Summa kostnader</t>
  </si>
  <si>
    <t>Resultat före</t>
  </si>
  <si>
    <t>Finansiella</t>
  </si>
  <si>
    <t>Resultat efter</t>
  </si>
  <si>
    <t>Resultat efter finansiella</t>
  </si>
  <si>
    <t>AVSKRIVNING TOTALT:</t>
  </si>
  <si>
    <t>Utbetald leverantörer</t>
  </si>
  <si>
    <t>Finansiella utbetald</t>
  </si>
  <si>
    <t>Kostnader - intäkter</t>
  </si>
  <si>
    <t>Summa</t>
  </si>
  <si>
    <t>Nya investeringar</t>
  </si>
  <si>
    <t>Till UB</t>
  </si>
  <si>
    <t>UB</t>
  </si>
  <si>
    <t>Totalt/UB</t>
  </si>
  <si>
    <t xml:space="preserve">Ackumulerat </t>
  </si>
  <si>
    <t>försäljning</t>
  </si>
  <si>
    <t>Netto inköp</t>
  </si>
  <si>
    <t>Fastighet</t>
  </si>
  <si>
    <t>Arbetsgivareavg dec</t>
  </si>
  <si>
    <t>Ränteintäkter</t>
  </si>
  <si>
    <t>Resultat i % efter avskrivningar/</t>
  </si>
  <si>
    <t>totala intäkter i rörelsen</t>
  </si>
  <si>
    <t>Företagets resultat efter avskrivningar</t>
  </si>
  <si>
    <t>Extra ordinära intäkter</t>
  </si>
  <si>
    <t>Total nettoinvestering</t>
  </si>
  <si>
    <t>Avskriv %</t>
  </si>
  <si>
    <t>Omsättning över nollresultat i kronor</t>
  </si>
  <si>
    <t>Omsättning över nollresultat i procent</t>
  </si>
  <si>
    <t>Resultat i % efter finansiella kostnader</t>
  </si>
  <si>
    <t>och intäkter/total omsättning</t>
  </si>
  <si>
    <t>Resultat före avskrivning/total omsättning</t>
  </si>
  <si>
    <t>IB</t>
  </si>
  <si>
    <t>Avskriv       %</t>
  </si>
  <si>
    <t>Nya lån detta år</t>
  </si>
  <si>
    <t>Budget övriga kostnader</t>
  </si>
  <si>
    <t>Ingående moms varuinköp</t>
  </si>
  <si>
    <t>Ingående moms öv kost</t>
  </si>
  <si>
    <t>IB moms från år 1</t>
  </si>
  <si>
    <t>IB lån</t>
  </si>
  <si>
    <t>Företagsfakta</t>
  </si>
  <si>
    <t>Egna insatta medel</t>
  </si>
  <si>
    <t>Extra orinära intäkter</t>
  </si>
  <si>
    <t>Bifor</t>
  </si>
  <si>
    <t>Inköp socker</t>
  </si>
  <si>
    <t>Socker</t>
  </si>
  <si>
    <t>Försäljningsbudget honung</t>
  </si>
  <si>
    <t>Tillgångar</t>
  </si>
  <si>
    <t>Eget kapital och skulder</t>
  </si>
  <si>
    <t>Skördebudget</t>
  </si>
  <si>
    <t>Email</t>
  </si>
  <si>
    <t>Organisationsnummer</t>
  </si>
  <si>
    <t>från föregående år</t>
  </si>
  <si>
    <t xml:space="preserve">Ingående balans  </t>
  </si>
  <si>
    <t>Budget och likviditetsanalys</t>
  </si>
  <si>
    <t>Total försäljning bulk</t>
  </si>
  <si>
    <t>Försäljning kilo honung bulk</t>
  </si>
  <si>
    <t>Övrigt/Oförutsett</t>
  </si>
  <si>
    <t>Totalt antalet kilo honung till försäljning</t>
  </si>
  <si>
    <t>Kilo honung i lager från föregående år</t>
  </si>
  <si>
    <t>Kilo honung i lager vid årets slut</t>
  </si>
  <si>
    <t>Sida 6</t>
  </si>
  <si>
    <t>Sida 11</t>
  </si>
  <si>
    <t xml:space="preserve"> Sida 6</t>
  </si>
  <si>
    <t xml:space="preserve">Ingående balans varulager </t>
  </si>
  <si>
    <t>Ingående balans lager</t>
  </si>
  <si>
    <t>60- 90 dagar</t>
  </si>
  <si>
    <t>60 - 90 dagar</t>
  </si>
  <si>
    <t>Bihuset</t>
  </si>
  <si>
    <t>Inköpsplanering insatsvaror och honung</t>
  </si>
  <si>
    <t>Antal försålda burkar</t>
  </si>
  <si>
    <t>Antal försålda burkar/flaskor</t>
  </si>
  <si>
    <t xml:space="preserve">Antal </t>
  </si>
  <si>
    <t>Priset per burk</t>
  </si>
  <si>
    <t>Priset per burk/flaska</t>
  </si>
  <si>
    <t>Total försäljning smaksatt honung</t>
  </si>
  <si>
    <t>Pris per</t>
  </si>
  <si>
    <t>enhet</t>
  </si>
  <si>
    <t>enheter</t>
  </si>
  <si>
    <t>Total försäljning samtliga produkter</t>
  </si>
  <si>
    <t>Försäljning honung i burk</t>
  </si>
  <si>
    <t>med inblandning av honung</t>
  </si>
  <si>
    <t xml:space="preserve"> 12 % moms</t>
  </si>
  <si>
    <t>Total försäljning honung i burk</t>
  </si>
  <si>
    <t>Försäljning honung i bulk</t>
  </si>
  <si>
    <t>Försäljning honung</t>
  </si>
  <si>
    <t>och smaksatt honung</t>
  </si>
  <si>
    <t>Försäljning övriga produkter</t>
  </si>
  <si>
    <t>25 % mervärdesskatt</t>
  </si>
  <si>
    <t>Total försäljning övrigt</t>
  </si>
  <si>
    <t>Försäljning övrigt 25 %</t>
  </si>
  <si>
    <t>Försäljning övrigt 12 %</t>
  </si>
  <si>
    <t>Övrigt 12 %</t>
  </si>
  <si>
    <t>Övrigt 25 %</t>
  </si>
  <si>
    <t>Försäljning burkad honung</t>
  </si>
  <si>
    <t>Ränteintäkter bankmedel</t>
  </si>
  <si>
    <t>Räntesatser lån och amorteringar</t>
  </si>
  <si>
    <t>Utgående balans lager</t>
  </si>
  <si>
    <t>IB moms från år 2</t>
  </si>
  <si>
    <t>Räntesats % kortsiktiga lån</t>
  </si>
  <si>
    <t>Räntesats långsiktiga lån</t>
  </si>
  <si>
    <t>Fika bröd</t>
  </si>
  <si>
    <t>Timar</t>
  </si>
  <si>
    <t>Timpeng</t>
  </si>
  <si>
    <t>Värmerum</t>
  </si>
  <si>
    <t>Förbrukningsmateriel</t>
  </si>
  <si>
    <t>Lokalhyra</t>
  </si>
  <si>
    <t xml:space="preserve">El, värme, vatten </t>
  </si>
  <si>
    <t>Städning, renhållning</t>
  </si>
  <si>
    <t>Lokalkostnader</t>
  </si>
  <si>
    <t>Skyddskläder</t>
  </si>
  <si>
    <t>Kostnader transporter</t>
  </si>
  <si>
    <t>Drivmedel</t>
  </si>
  <si>
    <t>Leasing av bil</t>
  </si>
  <si>
    <t>Reparationer och underhåll</t>
  </si>
  <si>
    <t>Kost o logi</t>
  </si>
  <si>
    <t>Övriga resekostnader</t>
  </si>
  <si>
    <t>Reklam och PR</t>
  </si>
  <si>
    <t>Annonsering</t>
  </si>
  <si>
    <t>Utställningar och mässor</t>
  </si>
  <si>
    <t>Butiksreklam</t>
  </si>
  <si>
    <t>Övriga reklamkostnader</t>
  </si>
  <si>
    <t>Kontorsmateriel tele porto mm</t>
  </si>
  <si>
    <t>Bilförsäkring</t>
  </si>
  <si>
    <t>Försäkringar, förvaltningskostnader</t>
  </si>
  <si>
    <t>Personalkostnader</t>
  </si>
  <si>
    <t>Företagarens egen lön</t>
  </si>
  <si>
    <t>Burkar, flaskor och lock</t>
  </si>
  <si>
    <t>Instruktioner för biodlingskalkylen</t>
  </si>
  <si>
    <t>Börja med fliken företagsfakta. Fyll i de uppgifter som det frågas efter</t>
  </si>
  <si>
    <t>Utgående lager honung</t>
  </si>
  <si>
    <t>Ingående lager honung</t>
  </si>
  <si>
    <t>Du skall enbart fylla i de celler/rutor som inte är färglagda</t>
  </si>
  <si>
    <t>Färglagda rutor innehåller ofta en formel, denna förstörs om Du fyller i information här</t>
  </si>
  <si>
    <t>Fyll i det värde som instruktionen frågar efter</t>
  </si>
  <si>
    <t>Nästa uppgift är inköp</t>
  </si>
  <si>
    <t>Investeringarna arbetar Du sedan med</t>
  </si>
  <si>
    <t>Genom att förändra olika värden i kalkylen ser Du omgående hur det påverkar resultatet</t>
  </si>
  <si>
    <t>Nu är Du snart färdig när personalens kostnader är ifyllda</t>
  </si>
  <si>
    <t>När övriga kostnader är klara då kan Du se resultaten för de olika åren</t>
  </si>
  <si>
    <t>År 2009</t>
  </si>
  <si>
    <t>År 2010</t>
  </si>
  <si>
    <t>År 2011</t>
  </si>
  <si>
    <t>Arbetsinsats</t>
  </si>
  <si>
    <t>Ingående lager insatsvaror</t>
  </si>
  <si>
    <t>Utgående lager insatsvaror</t>
  </si>
  <si>
    <t>Checkräkningskredit</t>
  </si>
  <si>
    <t>Försäljning övriga honungsprodukter</t>
  </si>
  <si>
    <t xml:space="preserve">Antalet </t>
  </si>
  <si>
    <t>burk</t>
  </si>
  <si>
    <t xml:space="preserve">gram per </t>
  </si>
  <si>
    <t xml:space="preserve">Avskrivningsunderlag </t>
  </si>
  <si>
    <t>Rörelsens kostnader</t>
  </si>
  <si>
    <t>Inköpt honung</t>
  </si>
  <si>
    <t xml:space="preserve">Vid många celler finns det en röd markering ställ markören där och Du får se en instruktion, </t>
  </si>
  <si>
    <t xml:space="preserve">Du kommer att se att informationen som Du fyller i kommer automatiskt att fyllas i på många </t>
  </si>
  <si>
    <t>ställen i kalkylen till exempel årtalen</t>
  </si>
  <si>
    <t>Därefter arbetar Du med örsäljnings och skördeprognosen</t>
  </si>
  <si>
    <t>Personalplanering</t>
  </si>
  <si>
    <t>Antal gram</t>
  </si>
  <si>
    <t>Försäljning honungsprodukter</t>
  </si>
  <si>
    <t>Inköp insatsvaror</t>
  </si>
  <si>
    <t>Insatsvaror honung och socker</t>
  </si>
  <si>
    <t>Totala inköpskostnader</t>
  </si>
  <si>
    <t>Total avskrivning investering</t>
  </si>
  <si>
    <t>Lön inklusive semesterlön</t>
  </si>
  <si>
    <t>Total lön inklusive arbetsgivareavgift</t>
  </si>
  <si>
    <t>Långsiktiga lån</t>
  </si>
  <si>
    <t>Totalt övriga kostnader</t>
  </si>
  <si>
    <t>Investering</t>
  </si>
  <si>
    <t>Omsättning över nollresultat per år i kronor</t>
  </si>
  <si>
    <t>Rörelseresultat i % av omsättning</t>
  </si>
  <si>
    <t>Reslutat efter ränteutgifter</t>
  </si>
  <si>
    <t>(Resultat - ränteutgifter total omsätt)</t>
  </si>
  <si>
    <t>Gram/burkflaska</t>
  </si>
  <si>
    <t>Gram/burk flaska</t>
  </si>
  <si>
    <t xml:space="preserve">Inköpsplanering insatsvaror </t>
  </si>
  <si>
    <t>Inköpsplanering honung     socker     burkar/flaskor</t>
  </si>
  <si>
    <t xml:space="preserve">Ditt resultat före skatt är </t>
  </si>
  <si>
    <t>Antalet kilo honung som Du säljer är</t>
  </si>
  <si>
    <t>Genomsnittpriset för honungen är</t>
  </si>
  <si>
    <t>Om Du kombinerar samtliga förändringar i det första förslaget</t>
  </si>
  <si>
    <t>Om Du kombinerar samtliga förändringar i det mellersta förslaget</t>
  </si>
  <si>
    <t>Om Du kombinerar samtliga förändringar i det sista förslaget</t>
  </si>
  <si>
    <t xml:space="preserve">Om Du får en medelskörd som ändras med </t>
  </si>
  <si>
    <t>Om Du ändrar antalet bikupor, ändras resultatet med</t>
  </si>
  <si>
    <t>Resultatsimulering</t>
  </si>
  <si>
    <t>Om Du förändrar medelpriset, ändras resultatet med</t>
  </si>
  <si>
    <t xml:space="preserve">Resultat efter finansiella kostnader och </t>
  </si>
  <si>
    <t>intäkter</t>
  </si>
  <si>
    <t>Avskrivningar Inventarier</t>
  </si>
  <si>
    <t>Avskrivningar Fastighet</t>
  </si>
  <si>
    <t>Din omsättning av honungsförsäljningen är</t>
  </si>
  <si>
    <t>Infomationen i cellerna rad 3 till 5 ändras inte under simuleringen</t>
  </si>
  <si>
    <t>Så här blir det nya resultatet</t>
  </si>
  <si>
    <t>Förändringen blir följande</t>
  </si>
  <si>
    <t>Stycken</t>
  </si>
  <si>
    <t>Vill Du se hur resultatet förändrar sig om Du ändrar på antalet bisamhällen, ökad skörd mm använd nästa flik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</si>
</sst>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General_)"/>
    <numFmt numFmtId="167" formatCode="_ * #,##0_ ;_ * \-#,##0_ ;_ * &quot;-&quot;??_ ;_ @_ 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</numFmts>
  <fonts count="115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ourier"/>
      <family val="3"/>
    </font>
    <font>
      <sz val="10"/>
      <name val="Tahoma"/>
      <family val="2"/>
    </font>
    <font>
      <b/>
      <sz val="10"/>
      <name val="Tahoma"/>
      <family val="2"/>
    </font>
    <font>
      <b/>
      <sz val="10"/>
      <name val="Courier"/>
      <family val="3"/>
    </font>
    <font>
      <sz val="9"/>
      <name val="Tahoma"/>
      <family val="2"/>
    </font>
    <font>
      <sz val="10"/>
      <name val="Times New Roman"/>
      <family val="1"/>
    </font>
    <font>
      <sz val="10"/>
      <name val="Windsor BT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Windsor BT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9"/>
      <name val="Windsor BT"/>
      <family val="0"/>
    </font>
    <font>
      <b/>
      <sz val="12"/>
      <color indexed="12"/>
      <name val="Times New Roman"/>
      <family val="1"/>
    </font>
    <font>
      <b/>
      <sz val="20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26"/>
      <color indexed="12"/>
      <name val="Times New Roman"/>
      <family val="1"/>
    </font>
    <font>
      <b/>
      <sz val="16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9"/>
      <color indexed="12"/>
      <name val="Tahoma"/>
      <family val="2"/>
    </font>
    <font>
      <b/>
      <sz val="9"/>
      <name val="Tahoma"/>
      <family val="2"/>
    </font>
    <font>
      <b/>
      <sz val="9"/>
      <color indexed="12"/>
      <name val="Tahoma"/>
      <family val="2"/>
    </font>
    <font>
      <b/>
      <sz val="14"/>
      <name val="Tunga"/>
      <family val="0"/>
    </font>
    <font>
      <b/>
      <sz val="9"/>
      <color indexed="20"/>
      <name val="Tahoma"/>
      <family val="2"/>
    </font>
    <font>
      <b/>
      <sz val="8"/>
      <color indexed="20"/>
      <name val="Tahoma"/>
      <family val="2"/>
    </font>
    <font>
      <sz val="16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5"/>
      <name val="Times New Roman"/>
      <family val="1"/>
    </font>
    <font>
      <b/>
      <sz val="20"/>
      <name val="Times New Roman"/>
      <family val="1"/>
    </font>
    <font>
      <b/>
      <sz val="9"/>
      <color indexed="8"/>
      <name val="Tahoma"/>
      <family val="2"/>
    </font>
    <font>
      <b/>
      <sz val="10"/>
      <color indexed="20"/>
      <name val="Times New Roman"/>
      <family val="1"/>
    </font>
    <font>
      <b/>
      <sz val="9"/>
      <color indexed="20"/>
      <name val="Times New Roman"/>
      <family val="1"/>
    </font>
    <font>
      <b/>
      <sz val="10"/>
      <color indexed="20"/>
      <name val="Tahoma"/>
      <family val="2"/>
    </font>
    <font>
      <b/>
      <sz val="14"/>
      <color indexed="8"/>
      <name val="Tunga"/>
      <family val="0"/>
    </font>
    <font>
      <sz val="10"/>
      <color indexed="44"/>
      <name val="Courier"/>
      <family val="3"/>
    </font>
    <font>
      <b/>
      <sz val="14"/>
      <color indexed="12"/>
      <name val="Tunga"/>
      <family val="0"/>
    </font>
    <font>
      <b/>
      <sz val="16"/>
      <color indexed="20"/>
      <name val="Tahoma"/>
      <family val="2"/>
    </font>
    <font>
      <sz val="16"/>
      <color indexed="20"/>
      <name val="Tahoma"/>
      <family val="2"/>
    </font>
    <font>
      <b/>
      <sz val="16"/>
      <name val="Tahoma"/>
      <family val="2"/>
    </font>
    <font>
      <b/>
      <sz val="8"/>
      <name val="Tahoma"/>
      <family val="2"/>
    </font>
    <font>
      <sz val="10"/>
      <color indexed="20"/>
      <name val="Tahoma"/>
      <family val="2"/>
    </font>
    <font>
      <b/>
      <sz val="14"/>
      <color indexed="20"/>
      <name val="Tahoma"/>
      <family val="2"/>
    </font>
    <font>
      <sz val="9"/>
      <color indexed="20"/>
      <name val="Tahoma"/>
      <family val="2"/>
    </font>
    <font>
      <sz val="8"/>
      <name val="Tahoma"/>
      <family val="2"/>
    </font>
    <font>
      <sz val="10"/>
      <color indexed="10"/>
      <name val="Tahoma"/>
      <family val="2"/>
    </font>
    <font>
      <sz val="10"/>
      <color indexed="10"/>
      <name val="Courier"/>
      <family val="3"/>
    </font>
    <font>
      <sz val="10"/>
      <color indexed="44"/>
      <name val="Tahoma"/>
      <family val="2"/>
    </font>
    <font>
      <b/>
      <sz val="8.5"/>
      <color indexed="20"/>
      <name val="Tahoma"/>
      <family val="2"/>
    </font>
    <font>
      <b/>
      <sz val="11"/>
      <color indexed="10"/>
      <name val="Tahoma"/>
      <family val="2"/>
    </font>
    <font>
      <b/>
      <sz val="14"/>
      <name val="Courier"/>
      <family val="3"/>
    </font>
    <font>
      <b/>
      <sz val="11"/>
      <name val="Tahoma"/>
      <family val="2"/>
    </font>
    <font>
      <b/>
      <sz val="12"/>
      <name val="Tahoma"/>
      <family val="2"/>
    </font>
    <font>
      <sz val="8.5"/>
      <name val="Times New Roman"/>
      <family val="1"/>
    </font>
    <font>
      <sz val="8.5"/>
      <color indexed="12"/>
      <name val="Times New Roman"/>
      <family val="1"/>
    </font>
    <font>
      <sz val="10"/>
      <color indexed="22"/>
      <name val="Tahoma"/>
      <family val="2"/>
    </font>
    <font>
      <b/>
      <sz val="14"/>
      <color indexed="8"/>
      <name val="Tahoma"/>
      <family val="2"/>
    </font>
    <font>
      <b/>
      <sz val="12"/>
      <color indexed="20"/>
      <name val="Tahoma"/>
      <family val="2"/>
    </font>
    <font>
      <sz val="12"/>
      <color indexed="20"/>
      <name val="Tahoma"/>
      <family val="2"/>
    </font>
    <font>
      <sz val="12"/>
      <name val="Courier"/>
      <family val="3"/>
    </font>
    <font>
      <b/>
      <i/>
      <sz val="9"/>
      <name val="Tahoma"/>
      <family val="0"/>
    </font>
    <font>
      <i/>
      <sz val="9"/>
      <name val="Tahoma"/>
      <family val="0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20"/>
      <name val="Courier"/>
      <family val="3"/>
    </font>
    <font>
      <sz val="10"/>
      <color indexed="20"/>
      <name val="Windsor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800080"/>
      <name val="Tahoma"/>
      <family val="2"/>
    </font>
    <font>
      <sz val="10"/>
      <color rgb="FF800080"/>
      <name val="Tahoma"/>
      <family val="2"/>
    </font>
    <font>
      <sz val="10"/>
      <color rgb="FF800080"/>
      <name val="Courier"/>
      <family val="3"/>
    </font>
    <font>
      <b/>
      <sz val="10"/>
      <color rgb="FF800080"/>
      <name val="Tahoma"/>
      <family val="2"/>
    </font>
    <font>
      <b/>
      <sz val="12"/>
      <color rgb="FF800080"/>
      <name val="Tahoma"/>
      <family val="2"/>
    </font>
    <font>
      <sz val="10"/>
      <color rgb="FF800080"/>
      <name val="Windsor BT"/>
      <family val="0"/>
    </font>
    <font>
      <b/>
      <sz val="14"/>
      <color rgb="FF800080"/>
      <name val="Tahoma"/>
      <family val="2"/>
    </font>
    <font>
      <b/>
      <sz val="8"/>
      <name val="Courier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</fills>
  <borders count="8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 style="thin"/>
      <bottom/>
    </border>
    <border>
      <left/>
      <right style="medium"/>
      <top/>
      <bottom style="thin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</borders>
  <cellStyleXfs count="61"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0" fillId="20" borderId="1" applyNumberFormat="0" applyFont="0" applyAlignment="0" applyProtection="0"/>
    <xf numFmtId="0" fontId="92" fillId="21" borderId="2" applyNumberFormat="0" applyAlignment="0" applyProtection="0"/>
    <xf numFmtId="0" fontId="93" fillId="22" borderId="0" applyNumberFormat="0" applyBorder="0" applyAlignment="0" applyProtection="0"/>
    <xf numFmtId="0" fontId="94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1" fillId="26" borderId="0" applyNumberFormat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91" fillId="29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30" borderId="2" applyNumberFormat="0" applyAlignment="0" applyProtection="0"/>
    <xf numFmtId="0" fontId="97" fillId="31" borderId="3" applyNumberFormat="0" applyAlignment="0" applyProtection="0"/>
    <xf numFmtId="0" fontId="98" fillId="0" borderId="4" applyNumberFormat="0" applyFill="0" applyAlignment="0" applyProtection="0"/>
    <xf numFmtId="0" fontId="99" fillId="32" borderId="0" applyNumberFormat="0" applyBorder="0" applyAlignment="0" applyProtection="0"/>
    <xf numFmtId="9" fontId="2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8" applyNumberFormat="0" applyFill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5" fillId="21" borderId="9" applyNumberFormat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0" borderId="0" applyNumberFormat="0" applyFill="0" applyBorder="0" applyAlignment="0" applyProtection="0"/>
  </cellStyleXfs>
  <cellXfs count="1912">
    <xf numFmtId="166" fontId="0" fillId="0" borderId="0" xfId="0" applyAlignment="1">
      <alignment/>
    </xf>
    <xf numFmtId="166" fontId="4" fillId="0" borderId="0" xfId="0" applyFont="1" applyAlignment="1">
      <alignment/>
    </xf>
    <xf numFmtId="166" fontId="0" fillId="33" borderId="10" xfId="0" applyFill="1" applyBorder="1" applyAlignment="1">
      <alignment/>
    </xf>
    <xf numFmtId="166" fontId="0" fillId="33" borderId="11" xfId="0" applyFill="1" applyBorder="1" applyAlignment="1">
      <alignment/>
    </xf>
    <xf numFmtId="166" fontId="4" fillId="34" borderId="11" xfId="0" applyFont="1" applyFill="1" applyBorder="1" applyAlignment="1">
      <alignment/>
    </xf>
    <xf numFmtId="166" fontId="4" fillId="35" borderId="12" xfId="0" applyFont="1" applyFill="1" applyBorder="1" applyAlignment="1">
      <alignment/>
    </xf>
    <xf numFmtId="166" fontId="4" fillId="35" borderId="10" xfId="0" applyFont="1" applyFill="1" applyBorder="1" applyAlignment="1">
      <alignment/>
    </xf>
    <xf numFmtId="166" fontId="0" fillId="35" borderId="10" xfId="0" applyFill="1" applyBorder="1" applyAlignment="1">
      <alignment/>
    </xf>
    <xf numFmtId="166" fontId="4" fillId="35" borderId="13" xfId="0" applyFont="1" applyFill="1" applyBorder="1" applyAlignment="1">
      <alignment/>
    </xf>
    <xf numFmtId="166" fontId="4" fillId="35" borderId="11" xfId="0" applyFont="1" applyFill="1" applyBorder="1" applyAlignment="1">
      <alignment/>
    </xf>
    <xf numFmtId="166" fontId="0" fillId="36" borderId="0" xfId="0" applyFill="1" applyBorder="1" applyAlignment="1">
      <alignment/>
    </xf>
    <xf numFmtId="166" fontId="4" fillId="36" borderId="14" xfId="0" applyFont="1" applyFill="1" applyBorder="1" applyAlignment="1">
      <alignment/>
    </xf>
    <xf numFmtId="166" fontId="4" fillId="36" borderId="0" xfId="0" applyFont="1" applyFill="1" applyBorder="1" applyAlignment="1">
      <alignment/>
    </xf>
    <xf numFmtId="166" fontId="0" fillId="36" borderId="0" xfId="0" applyFill="1" applyAlignment="1">
      <alignment/>
    </xf>
    <xf numFmtId="166" fontId="5" fillId="36" borderId="0" xfId="0" applyFont="1" applyFill="1" applyBorder="1" applyAlignment="1">
      <alignment/>
    </xf>
    <xf numFmtId="166" fontId="0" fillId="36" borderId="15" xfId="0" applyFill="1" applyBorder="1" applyAlignment="1">
      <alignment/>
    </xf>
    <xf numFmtId="166" fontId="4" fillId="36" borderId="16" xfId="0" applyFont="1" applyFill="1" applyBorder="1" applyAlignment="1">
      <alignment/>
    </xf>
    <xf numFmtId="166" fontId="4" fillId="36" borderId="17" xfId="0" applyFont="1" applyFill="1" applyBorder="1" applyAlignment="1">
      <alignment/>
    </xf>
    <xf numFmtId="166" fontId="4" fillId="36" borderId="18" xfId="0" applyFont="1" applyFill="1" applyBorder="1" applyAlignment="1">
      <alignment/>
    </xf>
    <xf numFmtId="166" fontId="0" fillId="36" borderId="12" xfId="0" applyFill="1" applyBorder="1" applyAlignment="1">
      <alignment/>
    </xf>
    <xf numFmtId="166" fontId="0" fillId="36" borderId="10" xfId="0" applyFill="1" applyBorder="1" applyAlignment="1">
      <alignment/>
    </xf>
    <xf numFmtId="166" fontId="0" fillId="36" borderId="13" xfId="0" applyFill="1" applyBorder="1" applyAlignment="1">
      <alignment/>
    </xf>
    <xf numFmtId="166" fontId="4" fillId="0" borderId="19" xfId="0" applyFont="1" applyFill="1" applyBorder="1" applyAlignment="1">
      <alignment/>
    </xf>
    <xf numFmtId="166" fontId="4" fillId="33" borderId="20" xfId="0" applyFont="1" applyFill="1" applyBorder="1" applyAlignment="1">
      <alignment/>
    </xf>
    <xf numFmtId="166" fontId="4" fillId="35" borderId="18" xfId="0" applyFont="1" applyFill="1" applyBorder="1" applyAlignment="1">
      <alignment/>
    </xf>
    <xf numFmtId="166" fontId="4" fillId="33" borderId="11" xfId="0" applyFont="1" applyFill="1" applyBorder="1" applyAlignment="1">
      <alignment/>
    </xf>
    <xf numFmtId="166" fontId="4" fillId="34" borderId="20" xfId="0" applyFont="1" applyFill="1" applyBorder="1" applyAlignment="1">
      <alignment/>
    </xf>
    <xf numFmtId="1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8" fillId="33" borderId="0" xfId="0" applyNumberFormat="1" applyFont="1" applyFill="1" applyBorder="1" applyAlignment="1">
      <alignment/>
    </xf>
    <xf numFmtId="1" fontId="11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" fontId="14" fillId="0" borderId="0" xfId="0" applyNumberFormat="1" applyFont="1" applyBorder="1" applyAlignment="1" applyProtection="1">
      <alignment horizontal="left"/>
      <protection/>
    </xf>
    <xf numFmtId="1" fontId="17" fillId="0" borderId="0" xfId="0" applyNumberFormat="1" applyFont="1" applyAlignment="1">
      <alignment/>
    </xf>
    <xf numFmtId="1" fontId="14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166" fontId="8" fillId="0" borderId="0" xfId="0" applyFont="1" applyBorder="1" applyAlignment="1">
      <alignment/>
    </xf>
    <xf numFmtId="1" fontId="11" fillId="33" borderId="0" xfId="0" applyNumberFormat="1" applyFont="1" applyFill="1" applyBorder="1" applyAlignment="1" applyProtection="1">
      <alignment horizontal="left"/>
      <protection/>
    </xf>
    <xf numFmtId="1" fontId="11" fillId="0" borderId="0" xfId="0" applyNumberFormat="1" applyFont="1" applyBorder="1" applyAlignment="1" applyProtection="1">
      <alignment horizontal="left"/>
      <protection/>
    </xf>
    <xf numFmtId="4" fontId="10" fillId="0" borderId="0" xfId="0" applyNumberFormat="1" applyFont="1" applyBorder="1" applyAlignment="1">
      <alignment horizontal="right"/>
    </xf>
    <xf numFmtId="166" fontId="8" fillId="33" borderId="0" xfId="0" applyFont="1" applyFill="1" applyBorder="1" applyAlignment="1">
      <alignment/>
    </xf>
    <xf numFmtId="1" fontId="11" fillId="33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1" fontId="11" fillId="0" borderId="0" xfId="0" applyNumberFormat="1" applyFont="1" applyBorder="1" applyAlignment="1" applyProtection="1">
      <alignment/>
      <protection/>
    </xf>
    <xf numFmtId="166" fontId="0" fillId="0" borderId="0" xfId="0" applyBorder="1" applyAlignment="1">
      <alignment/>
    </xf>
    <xf numFmtId="1" fontId="11" fillId="33" borderId="0" xfId="0" applyNumberFormat="1" applyFont="1" applyFill="1" applyBorder="1" applyAlignment="1">
      <alignment/>
    </xf>
    <xf numFmtId="167" fontId="11" fillId="33" borderId="0" xfId="0" applyNumberFormat="1" applyFont="1" applyFill="1" applyBorder="1" applyAlignment="1">
      <alignment/>
    </xf>
    <xf numFmtId="165" fontId="8" fillId="33" borderId="0" xfId="55" applyFont="1" applyFill="1" applyBorder="1" applyAlignment="1">
      <alignment/>
    </xf>
    <xf numFmtId="165" fontId="8" fillId="0" borderId="0" xfId="55" applyFont="1" applyAlignment="1">
      <alignment/>
    </xf>
    <xf numFmtId="1" fontId="12" fillId="0" borderId="0" xfId="0" applyNumberFormat="1" applyFont="1" applyAlignment="1">
      <alignment/>
    </xf>
    <xf numFmtId="1" fontId="26" fillId="0" borderId="0" xfId="0" applyNumberFormat="1" applyFont="1" applyAlignment="1">
      <alignment horizontal="left"/>
    </xf>
    <xf numFmtId="1" fontId="29" fillId="0" borderId="0" xfId="0" applyNumberFormat="1" applyFont="1" applyAlignment="1">
      <alignment/>
    </xf>
    <xf numFmtId="166" fontId="29" fillId="0" borderId="0" xfId="0" applyFont="1" applyAlignment="1">
      <alignment/>
    </xf>
    <xf numFmtId="1" fontId="8" fillId="0" borderId="15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4" fontId="8" fillId="33" borderId="0" xfId="0" applyNumberFormat="1" applyFont="1" applyFill="1" applyAlignment="1">
      <alignment/>
    </xf>
    <xf numFmtId="1" fontId="29" fillId="0" borderId="0" xfId="0" applyNumberFormat="1" applyFont="1" applyAlignment="1" quotePrefix="1">
      <alignment horizontal="left"/>
    </xf>
    <xf numFmtId="1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166" fontId="4" fillId="36" borderId="15" xfId="0" applyFont="1" applyFill="1" applyBorder="1" applyAlignment="1">
      <alignment/>
    </xf>
    <xf numFmtId="166" fontId="0" fillId="0" borderId="0" xfId="0" applyFill="1" applyBorder="1" applyAlignment="1">
      <alignment/>
    </xf>
    <xf numFmtId="166" fontId="4" fillId="36" borderId="10" xfId="0" applyFont="1" applyFill="1" applyBorder="1" applyAlignment="1">
      <alignment/>
    </xf>
    <xf numFmtId="166" fontId="4" fillId="35" borderId="21" xfId="0" applyFont="1" applyFill="1" applyBorder="1" applyAlignment="1">
      <alignment/>
    </xf>
    <xf numFmtId="166" fontId="4" fillId="36" borderId="11" xfId="0" applyFont="1" applyFill="1" applyBorder="1" applyAlignment="1">
      <alignment/>
    </xf>
    <xf numFmtId="166" fontId="4" fillId="36" borderId="22" xfId="0" applyFont="1" applyFill="1" applyBorder="1" applyAlignment="1">
      <alignment/>
    </xf>
    <xf numFmtId="166" fontId="5" fillId="36" borderId="23" xfId="0" applyFont="1" applyFill="1" applyBorder="1" applyAlignment="1">
      <alignment/>
    </xf>
    <xf numFmtId="166" fontId="4" fillId="36" borderId="24" xfId="0" applyFont="1" applyFill="1" applyBorder="1" applyAlignment="1">
      <alignment/>
    </xf>
    <xf numFmtId="166" fontId="5" fillId="36" borderId="16" xfId="0" applyFont="1" applyFill="1" applyBorder="1" applyAlignment="1">
      <alignment/>
    </xf>
    <xf numFmtId="166" fontId="4" fillId="0" borderId="25" xfId="0" applyFont="1" applyFill="1" applyBorder="1" applyAlignment="1">
      <alignment/>
    </xf>
    <xf numFmtId="1" fontId="33" fillId="35" borderId="26" xfId="0" applyNumberFormat="1" applyFont="1" applyFill="1" applyBorder="1" applyAlignment="1" applyProtection="1">
      <alignment horizontal="left"/>
      <protection/>
    </xf>
    <xf numFmtId="166" fontId="4" fillId="36" borderId="27" xfId="0" applyFont="1" applyFill="1" applyBorder="1" applyAlignment="1">
      <alignment/>
    </xf>
    <xf numFmtId="166" fontId="0" fillId="36" borderId="28" xfId="0" applyFill="1" applyBorder="1" applyAlignment="1">
      <alignment/>
    </xf>
    <xf numFmtId="166" fontId="38" fillId="36" borderId="27" xfId="0" applyFont="1" applyFill="1" applyBorder="1" applyAlignment="1">
      <alignment/>
    </xf>
    <xf numFmtId="166" fontId="38" fillId="36" borderId="23" xfId="0" applyFont="1" applyFill="1" applyBorder="1" applyAlignment="1">
      <alignment/>
    </xf>
    <xf numFmtId="166" fontId="33" fillId="35" borderId="29" xfId="0" applyFont="1" applyFill="1" applyBorder="1" applyAlignment="1">
      <alignment/>
    </xf>
    <xf numFmtId="166" fontId="0" fillId="35" borderId="29" xfId="0" applyFill="1" applyBorder="1" applyAlignment="1">
      <alignment/>
    </xf>
    <xf numFmtId="166" fontId="0" fillId="35" borderId="30" xfId="0" applyFill="1" applyBorder="1" applyAlignment="1">
      <alignment/>
    </xf>
    <xf numFmtId="1" fontId="11" fillId="35" borderId="0" xfId="0" applyNumberFormat="1" applyFont="1" applyFill="1" applyBorder="1" applyAlignment="1" applyProtection="1">
      <alignment horizontal="left"/>
      <protection/>
    </xf>
    <xf numFmtId="1" fontId="33" fillId="35" borderId="29" xfId="0" applyNumberFormat="1" applyFont="1" applyFill="1" applyBorder="1" applyAlignment="1">
      <alignment/>
    </xf>
    <xf numFmtId="4" fontId="8" fillId="0" borderId="0" xfId="0" applyNumberFormat="1" applyFont="1" applyBorder="1" applyAlignment="1">
      <alignment/>
    </xf>
    <xf numFmtId="1" fontId="33" fillId="35" borderId="30" xfId="0" applyNumberFormat="1" applyFont="1" applyFill="1" applyBorder="1" applyAlignment="1">
      <alignment/>
    </xf>
    <xf numFmtId="166" fontId="0" fillId="35" borderId="23" xfId="0" applyFill="1" applyBorder="1" applyAlignment="1">
      <alignment/>
    </xf>
    <xf numFmtId="166" fontId="0" fillId="35" borderId="12" xfId="0" applyFill="1" applyBorder="1" applyAlignment="1">
      <alignment/>
    </xf>
    <xf numFmtId="166" fontId="0" fillId="35" borderId="11" xfId="0" applyFill="1" applyBorder="1" applyAlignment="1">
      <alignment/>
    </xf>
    <xf numFmtId="166" fontId="4" fillId="35" borderId="31" xfId="0" applyFont="1" applyFill="1" applyBorder="1" applyAlignment="1">
      <alignment/>
    </xf>
    <xf numFmtId="166" fontId="4" fillId="35" borderId="32" xfId="0" applyFont="1" applyFill="1" applyBorder="1" applyAlignment="1">
      <alignment wrapText="1"/>
    </xf>
    <xf numFmtId="166" fontId="4" fillId="35" borderId="33" xfId="0" applyFont="1" applyFill="1" applyBorder="1" applyAlignment="1">
      <alignment wrapText="1"/>
    </xf>
    <xf numFmtId="166" fontId="4" fillId="35" borderId="33" xfId="0" applyFont="1" applyFill="1" applyBorder="1" applyAlignment="1">
      <alignment/>
    </xf>
    <xf numFmtId="1" fontId="11" fillId="0" borderId="0" xfId="0" applyNumberFormat="1" applyFont="1" applyFill="1" applyBorder="1" applyAlignment="1" applyProtection="1">
      <alignment horizontal="left"/>
      <protection/>
    </xf>
    <xf numFmtId="166" fontId="4" fillId="0" borderId="0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/>
    </xf>
    <xf numFmtId="1" fontId="22" fillId="35" borderId="29" xfId="0" applyNumberFormat="1" applyFont="1" applyFill="1" applyBorder="1" applyAlignment="1">
      <alignment/>
    </xf>
    <xf numFmtId="4" fontId="33" fillId="35" borderId="29" xfId="0" applyNumberFormat="1" applyFont="1" applyFill="1" applyBorder="1" applyAlignment="1">
      <alignment/>
    </xf>
    <xf numFmtId="1" fontId="25" fillId="0" borderId="0" xfId="0" applyNumberFormat="1" applyFont="1" applyFill="1" applyAlignment="1">
      <alignment/>
    </xf>
    <xf numFmtId="166" fontId="0" fillId="0" borderId="0" xfId="0" applyFill="1" applyAlignment="1">
      <alignment/>
    </xf>
    <xf numFmtId="1" fontId="22" fillId="0" borderId="0" xfId="0" applyNumberFormat="1" applyFont="1" applyFill="1" applyBorder="1" applyAlignment="1" applyProtection="1">
      <alignment horizontal="left"/>
      <protection/>
    </xf>
    <xf numFmtId="166" fontId="38" fillId="36" borderId="0" xfId="0" applyFont="1" applyFill="1" applyBorder="1" applyAlignment="1">
      <alignment/>
    </xf>
    <xf numFmtId="166" fontId="4" fillId="36" borderId="23" xfId="0" applyFont="1" applyFill="1" applyBorder="1" applyAlignment="1">
      <alignment/>
    </xf>
    <xf numFmtId="166" fontId="0" fillId="36" borderId="27" xfId="0" applyFill="1" applyBorder="1" applyAlignment="1">
      <alignment/>
    </xf>
    <xf numFmtId="166" fontId="0" fillId="36" borderId="24" xfId="0" applyFill="1" applyBorder="1" applyAlignment="1">
      <alignment/>
    </xf>
    <xf numFmtId="166" fontId="4" fillId="36" borderId="12" xfId="0" applyFont="1" applyFill="1" applyBorder="1" applyAlignment="1">
      <alignment/>
    </xf>
    <xf numFmtId="1" fontId="54" fillId="0" borderId="0" xfId="0" applyNumberFormat="1" applyFont="1" applyBorder="1" applyAlignment="1" applyProtection="1">
      <alignment horizontal="left"/>
      <protection/>
    </xf>
    <xf numFmtId="1" fontId="54" fillId="0" borderId="0" xfId="0" applyNumberFormat="1" applyFont="1" applyAlignment="1">
      <alignment/>
    </xf>
    <xf numFmtId="4" fontId="54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54" fillId="0" borderId="0" xfId="0" applyNumberFormat="1" applyFont="1" applyBorder="1" applyAlignment="1">
      <alignment/>
    </xf>
    <xf numFmtId="9" fontId="54" fillId="0" borderId="0" xfId="48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52" fillId="0" borderId="15" xfId="0" applyNumberFormat="1" applyFont="1" applyBorder="1" applyAlignment="1">
      <alignment/>
    </xf>
    <xf numFmtId="1" fontId="26" fillId="0" borderId="0" xfId="0" applyNumberFormat="1" applyFont="1" applyFill="1" applyAlignment="1">
      <alignment horizontal="right"/>
    </xf>
    <xf numFmtId="166" fontId="0" fillId="35" borderId="27" xfId="0" applyFill="1" applyBorder="1" applyAlignment="1">
      <alignment/>
    </xf>
    <xf numFmtId="166" fontId="0" fillId="36" borderId="11" xfId="0" applyFill="1" applyBorder="1" applyAlignment="1">
      <alignment/>
    </xf>
    <xf numFmtId="166" fontId="4" fillId="35" borderId="27" xfId="0" applyFont="1" applyFill="1" applyBorder="1" applyAlignment="1">
      <alignment/>
    </xf>
    <xf numFmtId="166" fontId="4" fillId="35" borderId="24" xfId="0" applyFont="1" applyFill="1" applyBorder="1" applyAlignment="1">
      <alignment/>
    </xf>
    <xf numFmtId="166" fontId="4" fillId="35" borderId="23" xfId="0" applyFont="1" applyFill="1" applyBorder="1" applyAlignment="1">
      <alignment/>
    </xf>
    <xf numFmtId="166" fontId="4" fillId="35" borderId="18" xfId="0" applyFont="1" applyFill="1" applyBorder="1" applyAlignment="1">
      <alignment horizontal="center"/>
    </xf>
    <xf numFmtId="1" fontId="31" fillId="34" borderId="26" xfId="0" applyNumberFormat="1" applyFont="1" applyFill="1" applyBorder="1" applyAlignment="1" applyProtection="1">
      <alignment horizontal="center"/>
      <protection/>
    </xf>
    <xf numFmtId="1" fontId="31" fillId="34" borderId="29" xfId="0" applyNumberFormat="1" applyFont="1" applyFill="1" applyBorder="1" applyAlignment="1" applyProtection="1">
      <alignment horizontal="center"/>
      <protection/>
    </xf>
    <xf numFmtId="166" fontId="0" fillId="34" borderId="12" xfId="0" applyFill="1" applyBorder="1" applyAlignment="1">
      <alignment/>
    </xf>
    <xf numFmtId="166" fontId="0" fillId="34" borderId="13" xfId="0" applyFill="1" applyBorder="1" applyAlignment="1">
      <alignment/>
    </xf>
    <xf numFmtId="166" fontId="0" fillId="33" borderId="12" xfId="0" applyFill="1" applyBorder="1" applyAlignment="1">
      <alignment/>
    </xf>
    <xf numFmtId="166" fontId="0" fillId="33" borderId="13" xfId="0" applyFill="1" applyBorder="1" applyAlignment="1">
      <alignment/>
    </xf>
    <xf numFmtId="166" fontId="5" fillId="35" borderId="10" xfId="0" applyFont="1" applyFill="1" applyBorder="1" applyAlignment="1">
      <alignment/>
    </xf>
    <xf numFmtId="166" fontId="5" fillId="35" borderId="11" xfId="0" applyFont="1" applyFill="1" applyBorder="1" applyAlignment="1">
      <alignment/>
    </xf>
    <xf numFmtId="166" fontId="5" fillId="34" borderId="10" xfId="0" applyFont="1" applyFill="1" applyBorder="1" applyAlignment="1">
      <alignment/>
    </xf>
    <xf numFmtId="166" fontId="5" fillId="34" borderId="11" xfId="0" applyFont="1" applyFill="1" applyBorder="1" applyAlignment="1">
      <alignment/>
    </xf>
    <xf numFmtId="166" fontId="5" fillId="33" borderId="24" xfId="0" applyFont="1" applyFill="1" applyBorder="1" applyAlignment="1">
      <alignment/>
    </xf>
    <xf numFmtId="166" fontId="5" fillId="33" borderId="10" xfId="0" applyFont="1" applyFill="1" applyBorder="1" applyAlignment="1">
      <alignment/>
    </xf>
    <xf numFmtId="166" fontId="5" fillId="33" borderId="11" xfId="0" applyFont="1" applyFill="1" applyBorder="1" applyAlignment="1">
      <alignment/>
    </xf>
    <xf numFmtId="166" fontId="5" fillId="35" borderId="12" xfId="0" applyFont="1" applyFill="1" applyBorder="1" applyAlignment="1">
      <alignment/>
    </xf>
    <xf numFmtId="166" fontId="5" fillId="34" borderId="23" xfId="0" applyFont="1" applyFill="1" applyBorder="1" applyAlignment="1">
      <alignment/>
    </xf>
    <xf numFmtId="166" fontId="5" fillId="33" borderId="23" xfId="0" applyFont="1" applyFill="1" applyBorder="1" applyAlignment="1">
      <alignment/>
    </xf>
    <xf numFmtId="166" fontId="5" fillId="35" borderId="13" xfId="0" applyFont="1" applyFill="1" applyBorder="1" applyAlignment="1">
      <alignment/>
    </xf>
    <xf numFmtId="166" fontId="0" fillId="36" borderId="34" xfId="0" applyFill="1" applyBorder="1" applyAlignment="1">
      <alignment/>
    </xf>
    <xf numFmtId="166" fontId="38" fillId="36" borderId="12" xfId="0" applyFont="1" applyFill="1" applyBorder="1" applyAlignment="1">
      <alignment/>
    </xf>
    <xf numFmtId="166" fontId="58" fillId="36" borderId="0" xfId="0" applyFont="1" applyFill="1" applyBorder="1" applyAlignment="1">
      <alignment/>
    </xf>
    <xf numFmtId="166" fontId="4" fillId="34" borderId="23" xfId="0" applyFont="1" applyFill="1" applyBorder="1" applyAlignment="1">
      <alignment/>
    </xf>
    <xf numFmtId="166" fontId="0" fillId="34" borderId="27" xfId="0" applyFill="1" applyBorder="1" applyAlignment="1">
      <alignment/>
    </xf>
    <xf numFmtId="166" fontId="0" fillId="34" borderId="24" xfId="0" applyFill="1" applyBorder="1" applyAlignment="1">
      <alignment/>
    </xf>
    <xf numFmtId="166" fontId="0" fillId="34" borderId="11" xfId="0" applyFill="1" applyBorder="1" applyAlignment="1">
      <alignment/>
    </xf>
    <xf numFmtId="166" fontId="0" fillId="36" borderId="23" xfId="0" applyFill="1" applyBorder="1" applyAlignment="1">
      <alignment/>
    </xf>
    <xf numFmtId="166" fontId="0" fillId="33" borderId="27" xfId="0" applyFill="1" applyBorder="1" applyAlignment="1">
      <alignment/>
    </xf>
    <xf numFmtId="166" fontId="0" fillId="34" borderId="23" xfId="0" applyFill="1" applyBorder="1" applyAlignment="1">
      <alignment/>
    </xf>
    <xf numFmtId="166" fontId="0" fillId="34" borderId="10" xfId="0" applyFill="1" applyBorder="1" applyAlignment="1">
      <alignment/>
    </xf>
    <xf numFmtId="166" fontId="4" fillId="34" borderId="35" xfId="0" applyFont="1" applyFill="1" applyBorder="1" applyAlignment="1">
      <alignment/>
    </xf>
    <xf numFmtId="166" fontId="4" fillId="33" borderId="21" xfId="0" applyFont="1" applyFill="1" applyBorder="1" applyAlignment="1">
      <alignment/>
    </xf>
    <xf numFmtId="166" fontId="4" fillId="33" borderId="31" xfId="0" applyFont="1" applyFill="1" applyBorder="1" applyAlignment="1">
      <alignment/>
    </xf>
    <xf numFmtId="166" fontId="4" fillId="33" borderId="35" xfId="0" applyFont="1" applyFill="1" applyBorder="1" applyAlignment="1">
      <alignment/>
    </xf>
    <xf numFmtId="166" fontId="0" fillId="33" borderId="23" xfId="0" applyFill="1" applyBorder="1" applyAlignment="1">
      <alignment/>
    </xf>
    <xf numFmtId="166" fontId="5" fillId="34" borderId="12" xfId="0" applyFont="1" applyFill="1" applyBorder="1" applyAlignment="1">
      <alignment/>
    </xf>
    <xf numFmtId="166" fontId="5" fillId="34" borderId="13" xfId="0" applyFont="1" applyFill="1" applyBorder="1" applyAlignment="1">
      <alignment/>
    </xf>
    <xf numFmtId="166" fontId="5" fillId="34" borderId="29" xfId="0" applyFont="1" applyFill="1" applyBorder="1" applyAlignment="1">
      <alignment/>
    </xf>
    <xf numFmtId="166" fontId="5" fillId="33" borderId="12" xfId="0" applyFont="1" applyFill="1" applyBorder="1" applyAlignment="1">
      <alignment/>
    </xf>
    <xf numFmtId="166" fontId="5" fillId="33" borderId="0" xfId="0" applyFont="1" applyFill="1" applyBorder="1" applyAlignment="1">
      <alignment/>
    </xf>
    <xf numFmtId="166" fontId="5" fillId="33" borderId="13" xfId="0" applyFont="1" applyFill="1" applyBorder="1" applyAlignment="1">
      <alignment/>
    </xf>
    <xf numFmtId="166" fontId="4" fillId="36" borderId="13" xfId="0" applyFont="1" applyFill="1" applyBorder="1" applyAlignment="1">
      <alignment/>
    </xf>
    <xf numFmtId="1" fontId="34" fillId="35" borderId="0" xfId="0" applyNumberFormat="1" applyFont="1" applyFill="1" applyBorder="1" applyAlignment="1" applyProtection="1">
      <alignment/>
      <protection/>
    </xf>
    <xf numFmtId="166" fontId="8" fillId="35" borderId="0" xfId="0" applyFont="1" applyFill="1" applyBorder="1" applyAlignment="1">
      <alignment/>
    </xf>
    <xf numFmtId="1" fontId="11" fillId="35" borderId="0" xfId="0" applyNumberFormat="1" applyFont="1" applyFill="1" applyBorder="1" applyAlignment="1" applyProtection="1">
      <alignment/>
      <protection/>
    </xf>
    <xf numFmtId="166" fontId="0" fillId="35" borderId="0" xfId="0" applyFill="1" applyBorder="1" applyAlignment="1">
      <alignment/>
    </xf>
    <xf numFmtId="1" fontId="34" fillId="35" borderId="0" xfId="0" applyNumberFormat="1" applyFont="1" applyFill="1" applyBorder="1" applyAlignment="1">
      <alignment/>
    </xf>
    <xf numFmtId="3" fontId="34" fillId="35" borderId="10" xfId="0" applyNumberFormat="1" applyFont="1" applyFill="1" applyBorder="1" applyAlignment="1" applyProtection="1">
      <alignment/>
      <protection/>
    </xf>
    <xf numFmtId="1" fontId="34" fillId="35" borderId="12" xfId="0" applyNumberFormat="1" applyFont="1" applyFill="1" applyBorder="1" applyAlignment="1" applyProtection="1">
      <alignment horizontal="left"/>
      <protection/>
    </xf>
    <xf numFmtId="166" fontId="4" fillId="35" borderId="0" xfId="0" applyFont="1" applyFill="1" applyBorder="1" applyAlignment="1">
      <alignment/>
    </xf>
    <xf numFmtId="166" fontId="4" fillId="35" borderId="15" xfId="0" applyFont="1" applyFill="1" applyBorder="1" applyAlignment="1">
      <alignment/>
    </xf>
    <xf numFmtId="1" fontId="34" fillId="35" borderId="15" xfId="0" applyNumberFormat="1" applyFont="1" applyFill="1" applyBorder="1" applyAlignment="1" applyProtection="1">
      <alignment horizontal="left"/>
      <protection/>
    </xf>
    <xf numFmtId="1" fontId="34" fillId="35" borderId="15" xfId="0" applyNumberFormat="1" applyFont="1" applyFill="1" applyBorder="1" applyAlignment="1">
      <alignment/>
    </xf>
    <xf numFmtId="1" fontId="11" fillId="35" borderId="0" xfId="0" applyNumberFormat="1" applyFont="1" applyFill="1" applyBorder="1" applyAlignment="1">
      <alignment/>
    </xf>
    <xf numFmtId="1" fontId="34" fillId="35" borderId="13" xfId="0" applyNumberFormat="1" applyFont="1" applyFill="1" applyBorder="1" applyAlignment="1" applyProtection="1">
      <alignment horizontal="left"/>
      <protection/>
    </xf>
    <xf numFmtId="4" fontId="34" fillId="35" borderId="11" xfId="0" applyNumberFormat="1" applyFont="1" applyFill="1" applyBorder="1" applyAlignment="1">
      <alignment/>
    </xf>
    <xf numFmtId="1" fontId="34" fillId="35" borderId="22" xfId="0" applyNumberFormat="1" applyFont="1" applyFill="1" applyBorder="1" applyAlignment="1">
      <alignment/>
    </xf>
    <xf numFmtId="1" fontId="34" fillId="35" borderId="36" xfId="0" applyNumberFormat="1" applyFont="1" applyFill="1" applyBorder="1" applyAlignment="1">
      <alignment/>
    </xf>
    <xf numFmtId="1" fontId="50" fillId="35" borderId="0" xfId="0" applyNumberFormat="1" applyFont="1" applyFill="1" applyBorder="1" applyAlignment="1">
      <alignment/>
    </xf>
    <xf numFmtId="166" fontId="0" fillId="34" borderId="0" xfId="0" applyFill="1" applyBorder="1" applyAlignment="1">
      <alignment/>
    </xf>
    <xf numFmtId="1" fontId="8" fillId="34" borderId="0" xfId="0" applyNumberFormat="1" applyFont="1" applyFill="1" applyBorder="1" applyAlignment="1">
      <alignment/>
    </xf>
    <xf numFmtId="4" fontId="8" fillId="34" borderId="0" xfId="0" applyNumberFormat="1" applyFont="1" applyFill="1" applyBorder="1" applyAlignment="1">
      <alignment/>
    </xf>
    <xf numFmtId="166" fontId="0" fillId="34" borderId="0" xfId="0" applyFill="1" applyAlignment="1">
      <alignment/>
    </xf>
    <xf numFmtId="1" fontId="10" fillId="34" borderId="0" xfId="0" applyNumberFormat="1" applyFont="1" applyFill="1" applyAlignment="1">
      <alignment/>
    </xf>
    <xf numFmtId="166" fontId="0" fillId="34" borderId="15" xfId="0" applyFill="1" applyBorder="1" applyAlignment="1">
      <alignment/>
    </xf>
    <xf numFmtId="4" fontId="7" fillId="34" borderId="0" xfId="0" applyNumberFormat="1" applyFont="1" applyFill="1" applyAlignment="1">
      <alignment horizontal="center"/>
    </xf>
    <xf numFmtId="166" fontId="33" fillId="34" borderId="26" xfId="0" applyFont="1" applyFill="1" applyBorder="1" applyAlignment="1">
      <alignment/>
    </xf>
    <xf numFmtId="166" fontId="33" fillId="34" borderId="29" xfId="0" applyFont="1" applyFill="1" applyBorder="1" applyAlignment="1">
      <alignment/>
    </xf>
    <xf numFmtId="166" fontId="22" fillId="34" borderId="29" xfId="0" applyFont="1" applyFill="1" applyBorder="1" applyAlignment="1">
      <alignment horizontal="center"/>
    </xf>
    <xf numFmtId="166" fontId="22" fillId="34" borderId="29" xfId="0" applyFont="1" applyFill="1" applyBorder="1" applyAlignment="1">
      <alignment/>
    </xf>
    <xf numFmtId="166" fontId="33" fillId="34" borderId="30" xfId="0" applyFont="1" applyFill="1" applyBorder="1" applyAlignment="1">
      <alignment/>
    </xf>
    <xf numFmtId="1" fontId="31" fillId="34" borderId="12" xfId="0" applyNumberFormat="1" applyFont="1" applyFill="1" applyBorder="1" applyAlignment="1" applyProtection="1">
      <alignment horizontal="left"/>
      <protection/>
    </xf>
    <xf numFmtId="4" fontId="31" fillId="34" borderId="30" xfId="0" applyNumberFormat="1" applyFont="1" applyFill="1" applyBorder="1" applyAlignment="1" applyProtection="1">
      <alignment horizontal="center"/>
      <protection/>
    </xf>
    <xf numFmtId="1" fontId="31" fillId="34" borderId="37" xfId="0" applyNumberFormat="1" applyFont="1" applyFill="1" applyBorder="1" applyAlignment="1" applyProtection="1">
      <alignment horizontal="left"/>
      <protection/>
    </xf>
    <xf numFmtId="3" fontId="31" fillId="34" borderId="10" xfId="0" applyNumberFormat="1" applyFont="1" applyFill="1" applyBorder="1" applyAlignment="1" applyProtection="1">
      <alignment/>
      <protection/>
    </xf>
    <xf numFmtId="1" fontId="31" fillId="34" borderId="38" xfId="0" applyNumberFormat="1" applyFont="1" applyFill="1" applyBorder="1" applyAlignment="1">
      <alignment/>
    </xf>
    <xf numFmtId="1" fontId="31" fillId="34" borderId="0" xfId="0" applyNumberFormat="1" applyFont="1" applyFill="1" applyBorder="1" applyAlignment="1">
      <alignment/>
    </xf>
    <xf numFmtId="1" fontId="34" fillId="34" borderId="37" xfId="0" applyNumberFormat="1" applyFont="1" applyFill="1" applyBorder="1" applyAlignment="1" applyProtection="1">
      <alignment horizontal="left"/>
      <protection/>
    </xf>
    <xf numFmtId="3" fontId="34" fillId="34" borderId="39" xfId="0" applyNumberFormat="1" applyFont="1" applyFill="1" applyBorder="1" applyAlignment="1" applyProtection="1">
      <alignment/>
      <protection/>
    </xf>
    <xf numFmtId="1" fontId="34" fillId="34" borderId="38" xfId="0" applyNumberFormat="1" applyFont="1" applyFill="1" applyBorder="1" applyAlignment="1" applyProtection="1">
      <alignment horizontal="left"/>
      <protection/>
    </xf>
    <xf numFmtId="1" fontId="34" fillId="34" borderId="0" xfId="0" applyNumberFormat="1" applyFont="1" applyFill="1" applyBorder="1" applyAlignment="1" applyProtection="1">
      <alignment/>
      <protection/>
    </xf>
    <xf numFmtId="1" fontId="34" fillId="34" borderId="40" xfId="0" applyNumberFormat="1" applyFont="1" applyFill="1" applyBorder="1" applyAlignment="1" applyProtection="1">
      <alignment horizontal="left"/>
      <protection/>
    </xf>
    <xf numFmtId="3" fontId="34" fillId="34" borderId="11" xfId="0" applyNumberFormat="1" applyFont="1" applyFill="1" applyBorder="1" applyAlignment="1" applyProtection="1">
      <alignment/>
      <protection/>
    </xf>
    <xf numFmtId="1" fontId="35" fillId="34" borderId="0" xfId="0" applyNumberFormat="1" applyFont="1" applyFill="1" applyBorder="1" applyAlignment="1" applyProtection="1">
      <alignment horizontal="left"/>
      <protection/>
    </xf>
    <xf numFmtId="167" fontId="34" fillId="34" borderId="0" xfId="0" applyNumberFormat="1" applyFont="1" applyFill="1" applyBorder="1" applyAlignment="1" applyProtection="1">
      <alignment/>
      <protection/>
    </xf>
    <xf numFmtId="166" fontId="0" fillId="34" borderId="29" xfId="0" applyFill="1" applyBorder="1" applyAlignment="1">
      <alignment/>
    </xf>
    <xf numFmtId="166" fontId="0" fillId="34" borderId="30" xfId="0" applyFill="1" applyBorder="1" applyAlignment="1">
      <alignment/>
    </xf>
    <xf numFmtId="1" fontId="11" fillId="34" borderId="0" xfId="0" applyNumberFormat="1" applyFont="1" applyFill="1" applyBorder="1" applyAlignment="1" applyProtection="1">
      <alignment horizontal="left"/>
      <protection/>
    </xf>
    <xf numFmtId="4" fontId="11" fillId="34" borderId="10" xfId="0" applyNumberFormat="1" applyFont="1" applyFill="1" applyBorder="1" applyAlignment="1" applyProtection="1">
      <alignment horizontal="left"/>
      <protection/>
    </xf>
    <xf numFmtId="166" fontId="31" fillId="34" borderId="38" xfId="0" applyFont="1" applyFill="1" applyBorder="1" applyAlignment="1">
      <alignment/>
    </xf>
    <xf numFmtId="1" fontId="31" fillId="34" borderId="38" xfId="0" applyNumberFormat="1" applyFont="1" applyFill="1" applyBorder="1" applyAlignment="1" applyProtection="1">
      <alignment horizontal="left"/>
      <protection/>
    </xf>
    <xf numFmtId="1" fontId="15" fillId="34" borderId="13" xfId="0" applyNumberFormat="1" applyFont="1" applyFill="1" applyBorder="1" applyAlignment="1" applyProtection="1">
      <alignment horizontal="left"/>
      <protection/>
    </xf>
    <xf numFmtId="1" fontId="15" fillId="34" borderId="15" xfId="0" applyNumberFormat="1" applyFont="1" applyFill="1" applyBorder="1" applyAlignment="1" applyProtection="1">
      <alignment/>
      <protection/>
    </xf>
    <xf numFmtId="4" fontId="16" fillId="34" borderId="11" xfId="0" applyNumberFormat="1" applyFont="1" applyFill="1" applyBorder="1" applyAlignment="1" applyProtection="1">
      <alignment/>
      <protection/>
    </xf>
    <xf numFmtId="1" fontId="15" fillId="34" borderId="0" xfId="0" applyNumberFormat="1" applyFont="1" applyFill="1" applyAlignment="1" applyProtection="1">
      <alignment/>
      <protection/>
    </xf>
    <xf numFmtId="1" fontId="10" fillId="34" borderId="15" xfId="0" applyNumberFormat="1" applyFont="1" applyFill="1" applyBorder="1" applyAlignment="1" applyProtection="1">
      <alignment horizontal="left"/>
      <protection/>
    </xf>
    <xf numFmtId="1" fontId="10" fillId="34" borderId="0" xfId="0" applyNumberFormat="1" applyFont="1" applyFill="1" applyBorder="1" applyAlignment="1" applyProtection="1">
      <alignment horizontal="left"/>
      <protection/>
    </xf>
    <xf numFmtId="4" fontId="7" fillId="34" borderId="0" xfId="0" applyNumberFormat="1" applyFont="1" applyFill="1" applyBorder="1" applyAlignment="1">
      <alignment horizontal="center"/>
    </xf>
    <xf numFmtId="1" fontId="33" fillId="34" borderId="26" xfId="0" applyNumberFormat="1" applyFont="1" applyFill="1" applyBorder="1" applyAlignment="1">
      <alignment/>
    </xf>
    <xf numFmtId="1" fontId="22" fillId="34" borderId="29" xfId="0" applyNumberFormat="1" applyFont="1" applyFill="1" applyBorder="1" applyAlignment="1" applyProtection="1">
      <alignment horizontal="center"/>
      <protection/>
    </xf>
    <xf numFmtId="1" fontId="33" fillId="34" borderId="29" xfId="0" applyNumberFormat="1" applyFont="1" applyFill="1" applyBorder="1" applyAlignment="1" applyProtection="1">
      <alignment horizontal="centerContinuous"/>
      <protection/>
    </xf>
    <xf numFmtId="2" fontId="33" fillId="34" borderId="29" xfId="0" applyNumberFormat="1" applyFont="1" applyFill="1" applyBorder="1" applyAlignment="1" applyProtection="1">
      <alignment horizontal="left"/>
      <protection/>
    </xf>
    <xf numFmtId="1" fontId="33" fillId="34" borderId="26" xfId="0" applyNumberFormat="1" applyFont="1" applyFill="1" applyBorder="1" applyAlignment="1" applyProtection="1">
      <alignment horizontal="left"/>
      <protection/>
    </xf>
    <xf numFmtId="1" fontId="40" fillId="34" borderId="29" xfId="0" applyNumberFormat="1" applyFont="1" applyFill="1" applyBorder="1" applyAlignment="1" applyProtection="1">
      <alignment horizontal="left"/>
      <protection/>
    </xf>
    <xf numFmtId="166" fontId="33" fillId="34" borderId="30" xfId="0" applyFont="1" applyFill="1" applyBorder="1" applyAlignment="1">
      <alignment horizontal="right"/>
    </xf>
    <xf numFmtId="1" fontId="11" fillId="34" borderId="22" xfId="0" applyNumberFormat="1" applyFont="1" applyFill="1" applyBorder="1" applyAlignment="1" applyProtection="1">
      <alignment horizontal="left"/>
      <protection/>
    </xf>
    <xf numFmtId="1" fontId="8" fillId="34" borderId="0" xfId="0" applyNumberFormat="1" applyFont="1" applyFill="1" applyAlignment="1">
      <alignment/>
    </xf>
    <xf numFmtId="166" fontId="19" fillId="34" borderId="0" xfId="0" applyFont="1" applyFill="1" applyBorder="1" applyAlignment="1">
      <alignment/>
    </xf>
    <xf numFmtId="1" fontId="41" fillId="34" borderId="41" xfId="0" applyNumberFormat="1" applyFont="1" applyFill="1" applyBorder="1" applyAlignment="1" applyProtection="1">
      <alignment horizontal="left"/>
      <protection/>
    </xf>
    <xf numFmtId="3" fontId="31" fillId="34" borderId="14" xfId="0" applyNumberFormat="1" applyFont="1" applyFill="1" applyBorder="1" applyAlignment="1" applyProtection="1">
      <alignment/>
      <protection/>
    </xf>
    <xf numFmtId="1" fontId="34" fillId="34" borderId="42" xfId="0" applyNumberFormat="1" applyFont="1" applyFill="1" applyBorder="1" applyAlignment="1" applyProtection="1">
      <alignment horizontal="left"/>
      <protection/>
    </xf>
    <xf numFmtId="3" fontId="34" fillId="34" borderId="43" xfId="0" applyNumberFormat="1" applyFont="1" applyFill="1" applyBorder="1" applyAlignment="1" applyProtection="1">
      <alignment/>
      <protection/>
    </xf>
    <xf numFmtId="1" fontId="34" fillId="34" borderId="44" xfId="0" applyNumberFormat="1" applyFont="1" applyFill="1" applyBorder="1" applyAlignment="1" applyProtection="1">
      <alignment horizontal="left"/>
      <protection/>
    </xf>
    <xf numFmtId="1" fontId="34" fillId="34" borderId="45" xfId="0" applyNumberFormat="1" applyFont="1" applyFill="1" applyBorder="1" applyAlignment="1" applyProtection="1">
      <alignment/>
      <protection/>
    </xf>
    <xf numFmtId="1" fontId="34" fillId="34" borderId="25" xfId="0" applyNumberFormat="1" applyFont="1" applyFill="1" applyBorder="1" applyAlignment="1" applyProtection="1">
      <alignment horizontal="left"/>
      <protection/>
    </xf>
    <xf numFmtId="3" fontId="34" fillId="34" borderId="46" xfId="0" applyNumberFormat="1" applyFont="1" applyFill="1" applyBorder="1" applyAlignment="1" applyProtection="1">
      <alignment/>
      <protection/>
    </xf>
    <xf numFmtId="1" fontId="34" fillId="34" borderId="45" xfId="0" applyNumberFormat="1" applyFont="1" applyFill="1" applyBorder="1" applyAlignment="1" applyProtection="1">
      <alignment horizontal="left"/>
      <protection/>
    </xf>
    <xf numFmtId="3" fontId="34" fillId="34" borderId="14" xfId="0" applyNumberFormat="1" applyFont="1" applyFill="1" applyBorder="1" applyAlignment="1" applyProtection="1">
      <alignment/>
      <protection/>
    </xf>
    <xf numFmtId="1" fontId="31" fillId="34" borderId="41" xfId="0" applyNumberFormat="1" applyFont="1" applyFill="1" applyBorder="1" applyAlignment="1" applyProtection="1">
      <alignment horizontal="left"/>
      <protection/>
    </xf>
    <xf numFmtId="1" fontId="31" fillId="34" borderId="45" xfId="0" applyNumberFormat="1" applyFont="1" applyFill="1" applyBorder="1" applyAlignment="1" applyProtection="1">
      <alignment horizontal="left" wrapText="1"/>
      <protection/>
    </xf>
    <xf numFmtId="1" fontId="13" fillId="34" borderId="45" xfId="0" applyNumberFormat="1" applyFont="1" applyFill="1" applyBorder="1" applyAlignment="1" applyProtection="1">
      <alignment horizontal="left"/>
      <protection/>
    </xf>
    <xf numFmtId="1" fontId="11" fillId="34" borderId="47" xfId="0" applyNumberFormat="1" applyFont="1" applyFill="1" applyBorder="1" applyAlignment="1" applyProtection="1">
      <alignment horizontal="left"/>
      <protection/>
    </xf>
    <xf numFmtId="1" fontId="11" fillId="34" borderId="47" xfId="0" applyNumberFormat="1" applyFont="1" applyFill="1" applyBorder="1" applyAlignment="1" applyProtection="1">
      <alignment/>
      <protection/>
    </xf>
    <xf numFmtId="1" fontId="11" fillId="34" borderId="15" xfId="0" applyNumberFormat="1" applyFont="1" applyFill="1" applyBorder="1" applyAlignment="1" applyProtection="1">
      <alignment/>
      <protection/>
    </xf>
    <xf numFmtId="4" fontId="15" fillId="34" borderId="48" xfId="0" applyNumberFormat="1" applyFont="1" applyFill="1" applyBorder="1" applyAlignment="1" applyProtection="1">
      <alignment/>
      <protection/>
    </xf>
    <xf numFmtId="1" fontId="15" fillId="34" borderId="0" xfId="0" applyNumberFormat="1" applyFont="1" applyFill="1" applyAlignment="1" applyProtection="1">
      <alignment horizontal="left"/>
      <protection/>
    </xf>
    <xf numFmtId="1" fontId="11" fillId="34" borderId="0" xfId="0" applyNumberFormat="1" applyFont="1" applyFill="1" applyAlignment="1">
      <alignment/>
    </xf>
    <xf numFmtId="4" fontId="15" fillId="34" borderId="0" xfId="0" applyNumberFormat="1" applyFont="1" applyFill="1" applyAlignment="1" applyProtection="1">
      <alignment/>
      <protection/>
    </xf>
    <xf numFmtId="166" fontId="8" fillId="34" borderId="0" xfId="0" applyFont="1" applyFill="1" applyBorder="1" applyAlignment="1">
      <alignment/>
    </xf>
    <xf numFmtId="1" fontId="11" fillId="34" borderId="0" xfId="0" applyNumberFormat="1" applyFont="1" applyFill="1" applyBorder="1" applyAlignment="1" applyProtection="1">
      <alignment/>
      <protection/>
    </xf>
    <xf numFmtId="4" fontId="11" fillId="34" borderId="0" xfId="0" applyNumberFormat="1" applyFont="1" applyFill="1" applyBorder="1" applyAlignment="1" applyProtection="1">
      <alignment/>
      <protection/>
    </xf>
    <xf numFmtId="1" fontId="10" fillId="34" borderId="0" xfId="0" applyNumberFormat="1" applyFont="1" applyFill="1" applyBorder="1" applyAlignment="1">
      <alignment/>
    </xf>
    <xf numFmtId="1" fontId="39" fillId="34" borderId="29" xfId="0" applyNumberFormat="1" applyFont="1" applyFill="1" applyBorder="1" applyAlignment="1">
      <alignment horizontal="center"/>
    </xf>
    <xf numFmtId="1" fontId="33" fillId="34" borderId="29" xfId="0" applyNumberFormat="1" applyFont="1" applyFill="1" applyBorder="1" applyAlignment="1">
      <alignment/>
    </xf>
    <xf numFmtId="1" fontId="11" fillId="34" borderId="29" xfId="0" applyNumberFormat="1" applyFont="1" applyFill="1" applyBorder="1" applyAlignment="1">
      <alignment/>
    </xf>
    <xf numFmtId="1" fontId="22" fillId="34" borderId="29" xfId="0" applyNumberFormat="1" applyFont="1" applyFill="1" applyBorder="1" applyAlignment="1">
      <alignment horizontal="center"/>
    </xf>
    <xf numFmtId="1" fontId="33" fillId="34" borderId="30" xfId="0" applyNumberFormat="1" applyFont="1" applyFill="1" applyBorder="1" applyAlignment="1">
      <alignment/>
    </xf>
    <xf numFmtId="166" fontId="47" fillId="34" borderId="30" xfId="0" applyFont="1" applyFill="1" applyBorder="1" applyAlignment="1">
      <alignment/>
    </xf>
    <xf numFmtId="1" fontId="11" fillId="34" borderId="0" xfId="0" applyNumberFormat="1" applyFont="1" applyFill="1" applyAlignment="1" applyProtection="1">
      <alignment horizontal="left"/>
      <protection/>
    </xf>
    <xf numFmtId="1" fontId="11" fillId="34" borderId="22" xfId="0" applyNumberFormat="1" applyFont="1" applyFill="1" applyBorder="1" applyAlignment="1">
      <alignment/>
    </xf>
    <xf numFmtId="1" fontId="22" fillId="34" borderId="29" xfId="0" applyNumberFormat="1" applyFont="1" applyFill="1" applyBorder="1" applyAlignment="1">
      <alignment/>
    </xf>
    <xf numFmtId="1" fontId="22" fillId="34" borderId="30" xfId="0" applyNumberFormat="1" applyFont="1" applyFill="1" applyBorder="1" applyAlignment="1">
      <alignment/>
    </xf>
    <xf numFmtId="1" fontId="22" fillId="34" borderId="26" xfId="0" applyNumberFormat="1" applyFont="1" applyFill="1" applyBorder="1" applyAlignment="1">
      <alignment/>
    </xf>
    <xf numFmtId="4" fontId="22" fillId="34" borderId="30" xfId="0" applyNumberFormat="1" applyFont="1" applyFill="1" applyBorder="1" applyAlignment="1">
      <alignment/>
    </xf>
    <xf numFmtId="4" fontId="31" fillId="34" borderId="24" xfId="0" applyNumberFormat="1" applyFont="1" applyFill="1" applyBorder="1" applyAlignment="1" applyProtection="1">
      <alignment horizontal="center"/>
      <protection/>
    </xf>
    <xf numFmtId="1" fontId="34" fillId="34" borderId="49" xfId="0" applyNumberFormat="1" applyFont="1" applyFill="1" applyBorder="1" applyAlignment="1" applyProtection="1">
      <alignment horizontal="left"/>
      <protection/>
    </xf>
    <xf numFmtId="3" fontId="33" fillId="34" borderId="30" xfId="0" applyNumberFormat="1" applyFont="1" applyFill="1" applyBorder="1" applyAlignment="1">
      <alignment/>
    </xf>
    <xf numFmtId="1" fontId="11" fillId="34" borderId="28" xfId="0" applyNumberFormat="1" applyFont="1" applyFill="1" applyBorder="1" applyAlignment="1" applyProtection="1">
      <alignment horizontal="left"/>
      <protection/>
    </xf>
    <xf numFmtId="1" fontId="12" fillId="34" borderId="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1" fontId="31" fillId="34" borderId="50" xfId="0" applyNumberFormat="1" applyFont="1" applyFill="1" applyBorder="1" applyAlignment="1" applyProtection="1">
      <alignment horizontal="left"/>
      <protection/>
    </xf>
    <xf numFmtId="4" fontId="31" fillId="34" borderId="39" xfId="0" applyNumberFormat="1" applyFont="1" applyFill="1" applyBorder="1" applyAlignment="1" applyProtection="1">
      <alignment horizontal="center"/>
      <protection/>
    </xf>
    <xf numFmtId="3" fontId="31" fillId="34" borderId="39" xfId="0" applyNumberFormat="1" applyFont="1" applyFill="1" applyBorder="1" applyAlignment="1" applyProtection="1">
      <alignment/>
      <protection/>
    </xf>
    <xf numFmtId="166" fontId="31" fillId="34" borderId="12" xfId="0" applyFont="1" applyFill="1" applyBorder="1" applyAlignment="1">
      <alignment/>
    </xf>
    <xf numFmtId="1" fontId="31" fillId="34" borderId="12" xfId="0" applyNumberFormat="1" applyFont="1" applyFill="1" applyBorder="1" applyAlignment="1">
      <alignment/>
    </xf>
    <xf numFmtId="3" fontId="31" fillId="34" borderId="51" xfId="0" applyNumberFormat="1" applyFont="1" applyFill="1" applyBorder="1" applyAlignment="1" applyProtection="1">
      <alignment/>
      <protection/>
    </xf>
    <xf numFmtId="1" fontId="11" fillId="34" borderId="28" xfId="0" applyNumberFormat="1" applyFont="1" applyFill="1" applyBorder="1" applyAlignment="1">
      <alignment/>
    </xf>
    <xf numFmtId="3" fontId="34" fillId="34" borderId="51" xfId="0" applyNumberFormat="1" applyFont="1" applyFill="1" applyBorder="1" applyAlignment="1" applyProtection="1">
      <alignment/>
      <protection/>
    </xf>
    <xf numFmtId="1" fontId="34" fillId="34" borderId="12" xfId="0" applyNumberFormat="1" applyFont="1" applyFill="1" applyBorder="1" applyAlignment="1">
      <alignment/>
    </xf>
    <xf numFmtId="1" fontId="34" fillId="34" borderId="0" xfId="0" applyNumberFormat="1" applyFont="1" applyFill="1" applyBorder="1" applyAlignment="1">
      <alignment/>
    </xf>
    <xf numFmtId="3" fontId="34" fillId="34" borderId="10" xfId="0" applyNumberFormat="1" applyFont="1" applyFill="1" applyBorder="1" applyAlignment="1" applyProtection="1">
      <alignment/>
      <protection/>
    </xf>
    <xf numFmtId="1" fontId="34" fillId="34" borderId="28" xfId="0" applyNumberFormat="1" applyFont="1" applyFill="1" applyBorder="1" applyAlignment="1">
      <alignment/>
    </xf>
    <xf numFmtId="166" fontId="43" fillId="34" borderId="12" xfId="0" applyFont="1" applyFill="1" applyBorder="1" applyAlignment="1">
      <alignment/>
    </xf>
    <xf numFmtId="1" fontId="43" fillId="34" borderId="0" xfId="0" applyNumberFormat="1" applyFont="1" applyFill="1" applyBorder="1" applyAlignment="1">
      <alignment/>
    </xf>
    <xf numFmtId="3" fontId="43" fillId="34" borderId="10" xfId="0" applyNumberFormat="1" applyFont="1" applyFill="1" applyBorder="1" applyAlignment="1" applyProtection="1">
      <alignment/>
      <protection/>
    </xf>
    <xf numFmtId="3" fontId="34" fillId="34" borderId="10" xfId="55" applyNumberFormat="1" applyFont="1" applyFill="1" applyBorder="1" applyAlignment="1">
      <alignment/>
    </xf>
    <xf numFmtId="1" fontId="34" fillId="34" borderId="28" xfId="0" applyNumberFormat="1" applyFont="1" applyFill="1" applyBorder="1" applyAlignment="1" applyProtection="1">
      <alignment horizontal="left"/>
      <protection/>
    </xf>
    <xf numFmtId="1" fontId="34" fillId="34" borderId="12" xfId="0" applyNumberFormat="1" applyFont="1" applyFill="1" applyBorder="1" applyAlignment="1" applyProtection="1">
      <alignment horizontal="left"/>
      <protection/>
    </xf>
    <xf numFmtId="1" fontId="11" fillId="34" borderId="13" xfId="0" applyNumberFormat="1" applyFont="1" applyFill="1" applyBorder="1" applyAlignment="1" applyProtection="1">
      <alignment horizontal="left"/>
      <protection/>
    </xf>
    <xf numFmtId="1" fontId="11" fillId="34" borderId="15" xfId="0" applyNumberFormat="1" applyFont="1" applyFill="1" applyBorder="1" applyAlignment="1" applyProtection="1">
      <alignment horizontal="left"/>
      <protection/>
    </xf>
    <xf numFmtId="3" fontId="15" fillId="34" borderId="11" xfId="0" applyNumberFormat="1" applyFont="1" applyFill="1" applyBorder="1" applyAlignment="1">
      <alignment/>
    </xf>
    <xf numFmtId="4" fontId="11" fillId="34" borderId="0" xfId="0" applyNumberFormat="1" applyFont="1" applyFill="1" applyBorder="1" applyAlignment="1">
      <alignment/>
    </xf>
    <xf numFmtId="1" fontId="10" fillId="34" borderId="0" xfId="0" applyNumberFormat="1" applyFont="1" applyFill="1" applyAlignment="1" applyProtection="1">
      <alignment horizontal="left"/>
      <protection/>
    </xf>
    <xf numFmtId="1" fontId="12" fillId="34" borderId="0" xfId="0" applyNumberFormat="1" applyFont="1" applyFill="1" applyAlignment="1" applyProtection="1">
      <alignment horizontal="left"/>
      <protection/>
    </xf>
    <xf numFmtId="1" fontId="33" fillId="34" borderId="30" xfId="0" applyNumberFormat="1" applyFont="1" applyFill="1" applyBorder="1" applyAlignment="1">
      <alignment horizontal="right"/>
    </xf>
    <xf numFmtId="1" fontId="31" fillId="34" borderId="23" xfId="0" applyNumberFormat="1" applyFont="1" applyFill="1" applyBorder="1" applyAlignment="1" applyProtection="1">
      <alignment horizontal="left"/>
      <protection/>
    </xf>
    <xf numFmtId="1" fontId="7" fillId="34" borderId="27" xfId="0" applyNumberFormat="1" applyFont="1" applyFill="1" applyBorder="1" applyAlignment="1">
      <alignment/>
    </xf>
    <xf numFmtId="4" fontId="7" fillId="34" borderId="24" xfId="0" applyNumberFormat="1" applyFont="1" applyFill="1" applyBorder="1" applyAlignment="1">
      <alignment/>
    </xf>
    <xf numFmtId="1" fontId="34" fillId="34" borderId="15" xfId="0" applyNumberFormat="1" applyFont="1" applyFill="1" applyBorder="1" applyAlignment="1" applyProtection="1">
      <alignment horizontal="left"/>
      <protection/>
    </xf>
    <xf numFmtId="1" fontId="34" fillId="34" borderId="15" xfId="0" applyNumberFormat="1" applyFont="1" applyFill="1" applyBorder="1" applyAlignment="1">
      <alignment/>
    </xf>
    <xf numFmtId="3" fontId="31" fillId="34" borderId="10" xfId="0" applyNumberFormat="1" applyFont="1" applyFill="1" applyBorder="1" applyAlignment="1">
      <alignment/>
    </xf>
    <xf numFmtId="3" fontId="31" fillId="34" borderId="11" xfId="0" applyNumberFormat="1" applyFont="1" applyFill="1" applyBorder="1" applyAlignment="1">
      <alignment/>
    </xf>
    <xf numFmtId="1" fontId="34" fillId="34" borderId="0" xfId="0" applyNumberFormat="1" applyFont="1" applyFill="1" applyBorder="1" applyAlignment="1" applyProtection="1">
      <alignment horizontal="right"/>
      <protection/>
    </xf>
    <xf numFmtId="1" fontId="11" fillId="34" borderId="0" xfId="0" applyNumberFormat="1" applyFont="1" applyFill="1" applyBorder="1" applyAlignment="1">
      <alignment/>
    </xf>
    <xf numFmtId="166" fontId="7" fillId="34" borderId="0" xfId="0" applyFont="1" applyFill="1" applyAlignment="1">
      <alignment horizontal="center"/>
    </xf>
    <xf numFmtId="1" fontId="33" fillId="34" borderId="29" xfId="0" applyNumberFormat="1" applyFont="1" applyFill="1" applyBorder="1" applyAlignment="1" applyProtection="1">
      <alignment horizontal="left"/>
      <protection/>
    </xf>
    <xf numFmtId="1" fontId="31" fillId="34" borderId="16" xfId="0" applyNumberFormat="1" applyFont="1" applyFill="1" applyBorder="1" applyAlignment="1" applyProtection="1">
      <alignment horizontal="left"/>
      <protection/>
    </xf>
    <xf numFmtId="1" fontId="34" fillId="34" borderId="18" xfId="0" applyNumberFormat="1" applyFont="1" applyFill="1" applyBorder="1" applyAlignment="1" applyProtection="1">
      <alignment horizontal="left"/>
      <protection/>
    </xf>
    <xf numFmtId="1" fontId="35" fillId="34" borderId="16" xfId="0" applyNumberFormat="1" applyFont="1" applyFill="1" applyBorder="1" applyAlignment="1" applyProtection="1">
      <alignment horizontal="left"/>
      <protection/>
    </xf>
    <xf numFmtId="1" fontId="35" fillId="34" borderId="18" xfId="0" applyNumberFormat="1" applyFont="1" applyFill="1" applyBorder="1" applyAlignment="1" applyProtection="1">
      <alignment horizontal="left"/>
      <protection/>
    </xf>
    <xf numFmtId="1" fontId="34" fillId="34" borderId="13" xfId="0" applyNumberFormat="1" applyFont="1" applyFill="1" applyBorder="1" applyAlignment="1" applyProtection="1">
      <alignment horizontal="left"/>
      <protection/>
    </xf>
    <xf numFmtId="4" fontId="34" fillId="34" borderId="11" xfId="0" applyNumberFormat="1" applyFont="1" applyFill="1" applyBorder="1" applyAlignment="1">
      <alignment/>
    </xf>
    <xf numFmtId="3" fontId="45" fillId="34" borderId="30" xfId="0" applyNumberFormat="1" applyFont="1" applyFill="1" applyBorder="1" applyAlignment="1">
      <alignment/>
    </xf>
    <xf numFmtId="38" fontId="11" fillId="34" borderId="0" xfId="0" applyNumberFormat="1" applyFont="1" applyFill="1" applyBorder="1" applyAlignment="1" applyProtection="1">
      <alignment horizontal="center"/>
      <protection/>
    </xf>
    <xf numFmtId="1" fontId="31" fillId="34" borderId="26" xfId="0" applyNumberFormat="1" applyFont="1" applyFill="1" applyBorder="1" applyAlignment="1" applyProtection="1">
      <alignment horizontal="right"/>
      <protection/>
    </xf>
    <xf numFmtId="1" fontId="10" fillId="34" borderId="0" xfId="0" applyNumberFormat="1" applyFont="1" applyFill="1" applyBorder="1" applyAlignment="1">
      <alignment horizontal="left"/>
    </xf>
    <xf numFmtId="1" fontId="51" fillId="34" borderId="18" xfId="0" applyNumberFormat="1" applyFont="1" applyFill="1" applyBorder="1" applyAlignment="1" applyProtection="1">
      <alignment horizontal="left"/>
      <protection/>
    </xf>
    <xf numFmtId="1" fontId="34" fillId="34" borderId="47" xfId="0" applyNumberFormat="1" applyFont="1" applyFill="1" applyBorder="1" applyAlignment="1" applyProtection="1">
      <alignment horizontal="left"/>
      <protection/>
    </xf>
    <xf numFmtId="1" fontId="22" fillId="34" borderId="0" xfId="0" applyNumberFormat="1" applyFont="1" applyFill="1" applyBorder="1" applyAlignment="1" applyProtection="1">
      <alignment horizontal="centerContinuous"/>
      <protection/>
    </xf>
    <xf numFmtId="1" fontId="51" fillId="34" borderId="12" xfId="0" applyNumberFormat="1" applyFont="1" applyFill="1" applyBorder="1" applyAlignment="1" applyProtection="1">
      <alignment horizontal="left"/>
      <protection/>
    </xf>
    <xf numFmtId="1" fontId="51" fillId="34" borderId="13" xfId="0" applyNumberFormat="1" applyFont="1" applyFill="1" applyBorder="1" applyAlignment="1" applyProtection="1">
      <alignment horizontal="left"/>
      <protection/>
    </xf>
    <xf numFmtId="1" fontId="35" fillId="34" borderId="12" xfId="0" applyNumberFormat="1" applyFont="1" applyFill="1" applyBorder="1" applyAlignment="1" applyProtection="1">
      <alignment horizontal="left"/>
      <protection/>
    </xf>
    <xf numFmtId="1" fontId="35" fillId="34" borderId="13" xfId="0" applyNumberFormat="1" applyFont="1" applyFill="1" applyBorder="1" applyAlignment="1" applyProtection="1">
      <alignment horizontal="left"/>
      <protection/>
    </xf>
    <xf numFmtId="3" fontId="34" fillId="34" borderId="11" xfId="0" applyNumberFormat="1" applyFont="1" applyFill="1" applyBorder="1" applyAlignment="1">
      <alignment/>
    </xf>
    <xf numFmtId="1" fontId="14" fillId="34" borderId="12" xfId="0" applyNumberFormat="1" applyFont="1" applyFill="1" applyBorder="1" applyAlignment="1">
      <alignment/>
    </xf>
    <xf numFmtId="166" fontId="34" fillId="34" borderId="12" xfId="0" applyFont="1" applyFill="1" applyBorder="1" applyAlignment="1">
      <alignment/>
    </xf>
    <xf numFmtId="1" fontId="35" fillId="34" borderId="23" xfId="0" applyNumberFormat="1" applyFont="1" applyFill="1" applyBorder="1" applyAlignment="1">
      <alignment/>
    </xf>
    <xf numFmtId="1" fontId="35" fillId="34" borderId="28" xfId="0" applyNumberFormat="1" applyFont="1" applyFill="1" applyBorder="1" applyAlignment="1" applyProtection="1">
      <alignment horizontal="left"/>
      <protection/>
    </xf>
    <xf numFmtId="1" fontId="34" fillId="34" borderId="22" xfId="0" applyNumberFormat="1" applyFont="1" applyFill="1" applyBorder="1" applyAlignment="1" applyProtection="1">
      <alignment horizontal="left"/>
      <protection/>
    </xf>
    <xf numFmtId="3" fontId="34" fillId="34" borderId="0" xfId="0" applyNumberFormat="1" applyFont="1" applyFill="1" applyBorder="1" applyAlignment="1" applyProtection="1">
      <alignment/>
      <protection/>
    </xf>
    <xf numFmtId="1" fontId="18" fillId="34" borderId="0" xfId="0" applyNumberFormat="1" applyFont="1" applyFill="1" applyAlignment="1">
      <alignment/>
    </xf>
    <xf numFmtId="3" fontId="34" fillId="34" borderId="51" xfId="0" applyNumberFormat="1" applyFont="1" applyFill="1" applyBorder="1" applyAlignment="1">
      <alignment/>
    </xf>
    <xf numFmtId="3" fontId="34" fillId="34" borderId="10" xfId="0" applyNumberFormat="1" applyFont="1" applyFill="1" applyBorder="1" applyAlignment="1">
      <alignment/>
    </xf>
    <xf numFmtId="3" fontId="31" fillId="34" borderId="30" xfId="0" applyNumberFormat="1" applyFont="1" applyFill="1" applyBorder="1" applyAlignment="1">
      <alignment horizontal="center"/>
    </xf>
    <xf numFmtId="1" fontId="25" fillId="34" borderId="0" xfId="0" applyNumberFormat="1" applyFont="1" applyFill="1" applyAlignment="1">
      <alignment/>
    </xf>
    <xf numFmtId="166" fontId="8" fillId="34" borderId="28" xfId="0" applyFont="1" applyFill="1" applyBorder="1" applyAlignment="1">
      <alignment/>
    </xf>
    <xf numFmtId="166" fontId="8" fillId="34" borderId="0" xfId="0" applyFont="1" applyFill="1" applyBorder="1" applyAlignment="1">
      <alignment horizontal="center"/>
    </xf>
    <xf numFmtId="166" fontId="8" fillId="34" borderId="10" xfId="0" applyFont="1" applyFill="1" applyBorder="1" applyAlignment="1">
      <alignment/>
    </xf>
    <xf numFmtId="1" fontId="34" fillId="34" borderId="50" xfId="0" applyNumberFormat="1" applyFont="1" applyFill="1" applyBorder="1" applyAlignment="1" applyProtection="1">
      <alignment horizontal="left"/>
      <protection/>
    </xf>
    <xf numFmtId="1" fontId="34" fillId="34" borderId="22" xfId="0" applyNumberFormat="1" applyFont="1" applyFill="1" applyBorder="1" applyAlignment="1">
      <alignment/>
    </xf>
    <xf numFmtId="1" fontId="11" fillId="34" borderId="15" xfId="0" applyNumberFormat="1" applyFont="1" applyFill="1" applyBorder="1" applyAlignment="1">
      <alignment/>
    </xf>
    <xf numFmtId="1" fontId="33" fillId="34" borderId="15" xfId="0" applyNumberFormat="1" applyFont="1" applyFill="1" applyBorder="1" applyAlignment="1">
      <alignment/>
    </xf>
    <xf numFmtId="1" fontId="33" fillId="34" borderId="0" xfId="0" applyNumberFormat="1" applyFont="1" applyFill="1" applyBorder="1" applyAlignment="1">
      <alignment/>
    </xf>
    <xf numFmtId="4" fontId="33" fillId="34" borderId="0" xfId="0" applyNumberFormat="1" applyFont="1" applyFill="1" applyBorder="1" applyAlignment="1">
      <alignment/>
    </xf>
    <xf numFmtId="166" fontId="33" fillId="34" borderId="0" xfId="0" applyFont="1" applyFill="1" applyBorder="1" applyAlignment="1">
      <alignment/>
    </xf>
    <xf numFmtId="1" fontId="22" fillId="34" borderId="0" xfId="0" applyNumberFormat="1" applyFont="1" applyFill="1" applyBorder="1" applyAlignment="1">
      <alignment/>
    </xf>
    <xf numFmtId="4" fontId="33" fillId="34" borderId="29" xfId="0" applyNumberFormat="1" applyFont="1" applyFill="1" applyBorder="1" applyAlignment="1">
      <alignment/>
    </xf>
    <xf numFmtId="1" fontId="47" fillId="34" borderId="30" xfId="0" applyNumberFormat="1" applyFont="1" applyFill="1" applyBorder="1" applyAlignment="1">
      <alignment horizontal="right"/>
    </xf>
    <xf numFmtId="1" fontId="27" fillId="34" borderId="12" xfId="0" applyNumberFormat="1" applyFont="1" applyFill="1" applyBorder="1" applyAlignment="1">
      <alignment/>
    </xf>
    <xf numFmtId="1" fontId="28" fillId="34" borderId="0" xfId="0" applyNumberFormat="1" applyFont="1" applyFill="1" applyBorder="1" applyAlignment="1">
      <alignment/>
    </xf>
    <xf numFmtId="1" fontId="48" fillId="34" borderId="0" xfId="0" applyNumberFormat="1" applyFont="1" applyFill="1" applyBorder="1" applyAlignment="1" applyProtection="1">
      <alignment horizontal="left"/>
      <protection/>
    </xf>
    <xf numFmtId="1" fontId="48" fillId="34" borderId="0" xfId="0" applyNumberFormat="1" applyFont="1" applyFill="1" applyBorder="1" applyAlignment="1">
      <alignment/>
    </xf>
    <xf numFmtId="166" fontId="42" fillId="34" borderId="0" xfId="0" applyFont="1" applyFill="1" applyBorder="1" applyAlignment="1">
      <alignment/>
    </xf>
    <xf numFmtId="1" fontId="34" fillId="34" borderId="0" xfId="0" applyNumberFormat="1" applyFont="1" applyFill="1" applyBorder="1" applyAlignment="1" applyProtection="1">
      <alignment horizontal="center"/>
      <protection/>
    </xf>
    <xf numFmtId="4" fontId="34" fillId="34" borderId="0" xfId="0" applyNumberFormat="1" applyFont="1" applyFill="1" applyBorder="1" applyAlignment="1">
      <alignment horizontal="center"/>
    </xf>
    <xf numFmtId="166" fontId="44" fillId="34" borderId="36" xfId="0" applyFont="1" applyFill="1" applyBorder="1" applyAlignment="1">
      <alignment/>
    </xf>
    <xf numFmtId="1" fontId="34" fillId="34" borderId="36" xfId="0" applyNumberFormat="1" applyFont="1" applyFill="1" applyBorder="1" applyAlignment="1">
      <alignment/>
    </xf>
    <xf numFmtId="1" fontId="34" fillId="34" borderId="52" xfId="0" applyNumberFormat="1" applyFont="1" applyFill="1" applyBorder="1" applyAlignment="1" applyProtection="1">
      <alignment horizontal="left"/>
      <protection/>
    </xf>
    <xf numFmtId="166" fontId="44" fillId="34" borderId="22" xfId="0" applyFont="1" applyFill="1" applyBorder="1" applyAlignment="1">
      <alignment/>
    </xf>
    <xf numFmtId="4" fontId="11" fillId="34" borderId="0" xfId="0" applyNumberFormat="1" applyFont="1" applyFill="1" applyBorder="1" applyAlignment="1" applyProtection="1">
      <alignment horizontal="center"/>
      <protection/>
    </xf>
    <xf numFmtId="166" fontId="48" fillId="34" borderId="0" xfId="0" applyFont="1" applyFill="1" applyBorder="1" applyAlignment="1">
      <alignment/>
    </xf>
    <xf numFmtId="1" fontId="49" fillId="34" borderId="0" xfId="0" applyNumberFormat="1" applyFont="1" applyFill="1" applyBorder="1" applyAlignment="1">
      <alignment/>
    </xf>
    <xf numFmtId="1" fontId="50" fillId="34" borderId="0" xfId="0" applyNumberFormat="1" applyFont="1" applyFill="1" applyBorder="1" applyAlignment="1">
      <alignment/>
    </xf>
    <xf numFmtId="1" fontId="34" fillId="34" borderId="36" xfId="0" applyNumberFormat="1" applyFont="1" applyFill="1" applyBorder="1" applyAlignment="1" applyProtection="1">
      <alignment horizontal="left"/>
      <protection/>
    </xf>
    <xf numFmtId="1" fontId="27" fillId="34" borderId="13" xfId="0" applyNumberFormat="1" applyFont="1" applyFill="1" applyBorder="1" applyAlignment="1">
      <alignment/>
    </xf>
    <xf numFmtId="166" fontId="8" fillId="34" borderId="15" xfId="0" applyFont="1" applyFill="1" applyBorder="1" applyAlignment="1">
      <alignment/>
    </xf>
    <xf numFmtId="166" fontId="44" fillId="34" borderId="15" xfId="0" applyFont="1" applyFill="1" applyBorder="1" applyAlignment="1">
      <alignment/>
    </xf>
    <xf numFmtId="166" fontId="38" fillId="34" borderId="29" xfId="0" applyFont="1" applyFill="1" applyBorder="1" applyAlignment="1">
      <alignment/>
    </xf>
    <xf numFmtId="1" fontId="38" fillId="34" borderId="29" xfId="0" applyNumberFormat="1" applyFont="1" applyFill="1" applyBorder="1" applyAlignment="1">
      <alignment horizontal="left"/>
    </xf>
    <xf numFmtId="1" fontId="38" fillId="34" borderId="26" xfId="0" applyNumberFormat="1" applyFont="1" applyFill="1" applyBorder="1" applyAlignment="1">
      <alignment/>
    </xf>
    <xf numFmtId="1" fontId="38" fillId="34" borderId="29" xfId="0" applyNumberFormat="1" applyFont="1" applyFill="1" applyBorder="1" applyAlignment="1">
      <alignment/>
    </xf>
    <xf numFmtId="166" fontId="38" fillId="34" borderId="26" xfId="0" applyFont="1" applyFill="1" applyBorder="1" applyAlignment="1">
      <alignment/>
    </xf>
    <xf numFmtId="1" fontId="38" fillId="35" borderId="26" xfId="0" applyNumberFormat="1" applyFont="1" applyFill="1" applyBorder="1" applyAlignment="1">
      <alignment/>
    </xf>
    <xf numFmtId="1" fontId="31" fillId="34" borderId="29" xfId="0" applyNumberFormat="1" applyFont="1" applyFill="1" applyBorder="1" applyAlignment="1" applyProtection="1">
      <alignment horizontal="right"/>
      <protection/>
    </xf>
    <xf numFmtId="4" fontId="31" fillId="34" borderId="30" xfId="0" applyNumberFormat="1" applyFont="1" applyFill="1" applyBorder="1" applyAlignment="1" applyProtection="1">
      <alignment horizontal="right"/>
      <protection/>
    </xf>
    <xf numFmtId="166" fontId="31" fillId="34" borderId="53" xfId="0" applyFont="1" applyFill="1" applyBorder="1" applyAlignment="1">
      <alignment/>
    </xf>
    <xf numFmtId="166" fontId="4" fillId="33" borderId="54" xfId="0" applyFont="1" applyFill="1" applyBorder="1" applyAlignment="1">
      <alignment/>
    </xf>
    <xf numFmtId="166" fontId="5" fillId="35" borderId="16" xfId="0" applyFont="1" applyFill="1" applyBorder="1" applyAlignment="1">
      <alignment/>
    </xf>
    <xf numFmtId="166" fontId="5" fillId="33" borderId="54" xfId="0" applyFont="1" applyFill="1" applyBorder="1" applyAlignment="1">
      <alignment/>
    </xf>
    <xf numFmtId="166" fontId="4" fillId="35" borderId="19" xfId="0" applyFont="1" applyFill="1" applyBorder="1" applyAlignment="1">
      <alignment/>
    </xf>
    <xf numFmtId="166" fontId="4" fillId="0" borderId="16" xfId="0" applyFont="1" applyFill="1" applyBorder="1" applyAlignment="1">
      <alignment horizontal="center"/>
    </xf>
    <xf numFmtId="166" fontId="4" fillId="0" borderId="18" xfId="0" applyFont="1" applyFill="1" applyBorder="1" applyAlignment="1">
      <alignment horizontal="center"/>
    </xf>
    <xf numFmtId="166" fontId="60" fillId="36" borderId="15" xfId="0" applyFont="1" applyFill="1" applyBorder="1" applyAlignment="1">
      <alignment/>
    </xf>
    <xf numFmtId="166" fontId="4" fillId="35" borderId="16" xfId="0" applyFont="1" applyFill="1" applyBorder="1" applyAlignment="1">
      <alignment/>
    </xf>
    <xf numFmtId="166" fontId="5" fillId="36" borderId="12" xfId="0" applyFont="1" applyFill="1" applyBorder="1" applyAlignment="1">
      <alignment/>
    </xf>
    <xf numFmtId="1" fontId="41" fillId="34" borderId="44" xfId="0" applyNumberFormat="1" applyFont="1" applyFill="1" applyBorder="1" applyAlignment="1">
      <alignment/>
    </xf>
    <xf numFmtId="166" fontId="6" fillId="36" borderId="0" xfId="0" applyFont="1" applyFill="1" applyBorder="1" applyAlignment="1">
      <alignment/>
    </xf>
    <xf numFmtId="1" fontId="15" fillId="34" borderId="0" xfId="0" applyNumberFormat="1" applyFont="1" applyFill="1" applyBorder="1" applyAlignment="1" applyProtection="1">
      <alignment horizontal="left"/>
      <protection/>
    </xf>
    <xf numFmtId="1" fontId="15" fillId="34" borderId="0" xfId="0" applyNumberFormat="1" applyFont="1" applyFill="1" applyBorder="1" applyAlignment="1" applyProtection="1">
      <alignment/>
      <protection/>
    </xf>
    <xf numFmtId="4" fontId="16" fillId="34" borderId="0" xfId="0" applyNumberFormat="1" applyFont="1" applyFill="1" applyBorder="1" applyAlignment="1" applyProtection="1">
      <alignment/>
      <protection/>
    </xf>
    <xf numFmtId="166" fontId="5" fillId="34" borderId="18" xfId="0" applyFont="1" applyFill="1" applyBorder="1" applyAlignment="1">
      <alignment horizontal="center"/>
    </xf>
    <xf numFmtId="166" fontId="5" fillId="33" borderId="18" xfId="0" applyFont="1" applyFill="1" applyBorder="1" applyAlignment="1">
      <alignment horizontal="center"/>
    </xf>
    <xf numFmtId="166" fontId="0" fillId="36" borderId="29" xfId="0" applyFill="1" applyBorder="1" applyAlignment="1">
      <alignment/>
    </xf>
    <xf numFmtId="166" fontId="0" fillId="36" borderId="30" xfId="0" applyFill="1" applyBorder="1" applyAlignment="1">
      <alignment/>
    </xf>
    <xf numFmtId="166" fontId="38" fillId="36" borderId="26" xfId="0" applyFont="1" applyFill="1" applyBorder="1" applyAlignment="1">
      <alignment/>
    </xf>
    <xf numFmtId="166" fontId="38" fillId="36" borderId="0" xfId="0" applyFont="1" applyFill="1" applyAlignment="1">
      <alignment/>
    </xf>
    <xf numFmtId="166" fontId="34" fillId="34" borderId="50" xfId="0" applyFont="1" applyFill="1" applyBorder="1" applyAlignment="1">
      <alignment/>
    </xf>
    <xf numFmtId="1" fontId="35" fillId="34" borderId="55" xfId="0" applyNumberFormat="1" applyFont="1" applyFill="1" applyBorder="1" applyAlignment="1" applyProtection="1">
      <alignment horizontal="left"/>
      <protection/>
    </xf>
    <xf numFmtId="3" fontId="34" fillId="34" borderId="56" xfId="0" applyNumberFormat="1" applyFont="1" applyFill="1" applyBorder="1" applyAlignment="1" applyProtection="1">
      <alignment/>
      <protection/>
    </xf>
    <xf numFmtId="166" fontId="63" fillId="36" borderId="0" xfId="0" applyFont="1" applyFill="1" applyBorder="1" applyAlignment="1">
      <alignment/>
    </xf>
    <xf numFmtId="1" fontId="8" fillId="34" borderId="12" xfId="0" applyNumberFormat="1" applyFont="1" applyFill="1" applyBorder="1" applyAlignment="1">
      <alignment/>
    </xf>
    <xf numFmtId="166" fontId="5" fillId="34" borderId="16" xfId="0" applyFont="1" applyFill="1" applyBorder="1" applyAlignment="1">
      <alignment/>
    </xf>
    <xf numFmtId="1" fontId="41" fillId="34" borderId="45" xfId="0" applyNumberFormat="1" applyFont="1" applyFill="1" applyBorder="1" applyAlignment="1">
      <alignment/>
    </xf>
    <xf numFmtId="3" fontId="34" fillId="34" borderId="57" xfId="0" applyNumberFormat="1" applyFont="1" applyFill="1" applyBorder="1" applyAlignment="1" applyProtection="1">
      <alignment/>
      <protection/>
    </xf>
    <xf numFmtId="3" fontId="34" fillId="34" borderId="10" xfId="0" applyNumberFormat="1" applyFont="1" applyFill="1" applyBorder="1" applyAlignment="1" applyProtection="1">
      <alignment horizontal="right"/>
      <protection/>
    </xf>
    <xf numFmtId="3" fontId="34" fillId="34" borderId="15" xfId="0" applyNumberFormat="1" applyFont="1" applyFill="1" applyBorder="1" applyAlignment="1" applyProtection="1">
      <alignment/>
      <protection/>
    </xf>
    <xf numFmtId="3" fontId="31" fillId="34" borderId="0" xfId="58" applyNumberFormat="1" applyFont="1" applyFill="1" applyBorder="1" applyAlignment="1">
      <alignment/>
    </xf>
    <xf numFmtId="3" fontId="31" fillId="34" borderId="0" xfId="0" applyNumberFormat="1" applyFont="1" applyFill="1" applyBorder="1" applyAlignment="1">
      <alignment/>
    </xf>
    <xf numFmtId="3" fontId="31" fillId="34" borderId="45" xfId="0" applyNumberFormat="1" applyFont="1" applyFill="1" applyBorder="1" applyAlignment="1">
      <alignment/>
    </xf>
    <xf numFmtId="3" fontId="34" fillId="34" borderId="57" xfId="0" applyNumberFormat="1" applyFont="1" applyFill="1" applyBorder="1" applyAlignment="1">
      <alignment/>
    </xf>
    <xf numFmtId="3" fontId="34" fillId="34" borderId="45" xfId="0" applyNumberFormat="1" applyFont="1" applyFill="1" applyBorder="1" applyAlignment="1" applyProtection="1">
      <alignment/>
      <protection/>
    </xf>
    <xf numFmtId="3" fontId="34" fillId="34" borderId="52" xfId="0" applyNumberFormat="1" applyFont="1" applyFill="1" applyBorder="1" applyAlignment="1" applyProtection="1">
      <alignment/>
      <protection/>
    </xf>
    <xf numFmtId="3" fontId="34" fillId="34" borderId="22" xfId="0" applyNumberFormat="1" applyFont="1" applyFill="1" applyBorder="1" applyAlignment="1" applyProtection="1">
      <alignment/>
      <protection/>
    </xf>
    <xf numFmtId="3" fontId="34" fillId="34" borderId="45" xfId="0" applyNumberFormat="1" applyFont="1" applyFill="1" applyBorder="1" applyAlignment="1">
      <alignment/>
    </xf>
    <xf numFmtId="3" fontId="34" fillId="34" borderId="0" xfId="0" applyNumberFormat="1" applyFont="1" applyFill="1" applyBorder="1" applyAlignment="1">
      <alignment/>
    </xf>
    <xf numFmtId="3" fontId="31" fillId="34" borderId="52" xfId="0" applyNumberFormat="1" applyFont="1" applyFill="1" applyBorder="1" applyAlignment="1">
      <alignment/>
    </xf>
    <xf numFmtId="3" fontId="31" fillId="34" borderId="22" xfId="0" applyNumberFormat="1" applyFont="1" applyFill="1" applyBorder="1" applyAlignment="1">
      <alignment/>
    </xf>
    <xf numFmtId="3" fontId="34" fillId="34" borderId="41" xfId="0" applyNumberFormat="1" applyFont="1" applyFill="1" applyBorder="1" applyAlignment="1" applyProtection="1">
      <alignment/>
      <protection/>
    </xf>
    <xf numFmtId="3" fontId="5" fillId="34" borderId="45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3" fontId="31" fillId="34" borderId="49" xfId="0" applyNumberFormat="1" applyFont="1" applyFill="1" applyBorder="1" applyAlignment="1" applyProtection="1">
      <alignment horizontal="right"/>
      <protection/>
    </xf>
    <xf numFmtId="3" fontId="31" fillId="34" borderId="36" xfId="0" applyNumberFormat="1" applyFont="1" applyFill="1" applyBorder="1" applyAlignment="1" applyProtection="1">
      <alignment horizontal="right"/>
      <protection/>
    </xf>
    <xf numFmtId="3" fontId="34" fillId="34" borderId="36" xfId="0" applyNumberFormat="1" applyFont="1" applyFill="1" applyBorder="1" applyAlignment="1" applyProtection="1">
      <alignment/>
      <protection/>
    </xf>
    <xf numFmtId="3" fontId="31" fillId="34" borderId="41" xfId="0" applyNumberFormat="1" applyFont="1" applyFill="1" applyBorder="1" applyAlignment="1">
      <alignment/>
    </xf>
    <xf numFmtId="3" fontId="31" fillId="34" borderId="57" xfId="0" applyNumberFormat="1" applyFont="1" applyFill="1" applyBorder="1" applyAlignment="1">
      <alignment/>
    </xf>
    <xf numFmtId="3" fontId="44" fillId="34" borderId="22" xfId="0" applyNumberFormat="1" applyFont="1" applyFill="1" applyBorder="1" applyAlignment="1">
      <alignment/>
    </xf>
    <xf numFmtId="3" fontId="44" fillId="34" borderId="51" xfId="0" applyNumberFormat="1" applyFont="1" applyFill="1" applyBorder="1" applyAlignment="1">
      <alignment/>
    </xf>
    <xf numFmtId="3" fontId="4" fillId="34" borderId="27" xfId="0" applyNumberFormat="1" applyFont="1" applyFill="1" applyBorder="1" applyAlignment="1">
      <alignment/>
    </xf>
    <xf numFmtId="3" fontId="7" fillId="34" borderId="27" xfId="0" applyNumberFormat="1" applyFont="1" applyFill="1" applyBorder="1" applyAlignment="1">
      <alignment/>
    </xf>
    <xf numFmtId="3" fontId="31" fillId="34" borderId="16" xfId="0" applyNumberFormat="1" applyFont="1" applyFill="1" applyBorder="1" applyAlignment="1" applyProtection="1">
      <alignment/>
      <protection/>
    </xf>
    <xf numFmtId="3" fontId="31" fillId="34" borderId="27" xfId="0" applyNumberFormat="1" applyFont="1" applyFill="1" applyBorder="1" applyAlignment="1">
      <alignment/>
    </xf>
    <xf numFmtId="3" fontId="7" fillId="34" borderId="24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3" fontId="31" fillId="34" borderId="58" xfId="0" applyNumberFormat="1" applyFont="1" applyFill="1" applyBorder="1" applyAlignment="1" applyProtection="1">
      <alignment/>
      <protection/>
    </xf>
    <xf numFmtId="3" fontId="7" fillId="34" borderId="10" xfId="0" applyNumberFormat="1" applyFont="1" applyFill="1" applyBorder="1" applyAlignment="1">
      <alignment/>
    </xf>
    <xf numFmtId="3" fontId="4" fillId="34" borderId="15" xfId="0" applyNumberFormat="1" applyFont="1" applyFill="1" applyBorder="1" applyAlignment="1">
      <alignment/>
    </xf>
    <xf numFmtId="3" fontId="7" fillId="34" borderId="15" xfId="0" applyNumberFormat="1" applyFont="1" applyFill="1" applyBorder="1" applyAlignment="1">
      <alignment/>
    </xf>
    <xf numFmtId="3" fontId="31" fillId="34" borderId="15" xfId="0" applyNumberFormat="1" applyFont="1" applyFill="1" applyBorder="1" applyAlignment="1">
      <alignment/>
    </xf>
    <xf numFmtId="3" fontId="7" fillId="34" borderId="11" xfId="0" applyNumberFormat="1" applyFont="1" applyFill="1" applyBorder="1" applyAlignment="1">
      <alignment/>
    </xf>
    <xf numFmtId="3" fontId="31" fillId="34" borderId="29" xfId="0" applyNumberFormat="1" applyFont="1" applyFill="1" applyBorder="1" applyAlignment="1" applyProtection="1">
      <alignment/>
      <protection/>
    </xf>
    <xf numFmtId="3" fontId="31" fillId="34" borderId="15" xfId="0" applyNumberFormat="1" applyFont="1" applyFill="1" applyBorder="1" applyAlignment="1" applyProtection="1">
      <alignment/>
      <protection/>
    </xf>
    <xf numFmtId="3" fontId="31" fillId="34" borderId="11" xfId="0" applyNumberFormat="1" applyFont="1" applyFill="1" applyBorder="1" applyAlignment="1" applyProtection="1">
      <alignment/>
      <protection/>
    </xf>
    <xf numFmtId="3" fontId="31" fillId="34" borderId="13" xfId="0" applyNumberFormat="1" applyFont="1" applyFill="1" applyBorder="1" applyAlignment="1">
      <alignment/>
    </xf>
    <xf numFmtId="3" fontId="34" fillId="34" borderId="15" xfId="0" applyNumberFormat="1" applyFont="1" applyFill="1" applyBorder="1" applyAlignment="1" applyProtection="1">
      <alignment horizontal="left"/>
      <protection/>
    </xf>
    <xf numFmtId="3" fontId="34" fillId="34" borderId="15" xfId="0" applyNumberFormat="1" applyFont="1" applyFill="1" applyBorder="1" applyAlignment="1">
      <alignment/>
    </xf>
    <xf numFmtId="3" fontId="31" fillId="34" borderId="58" xfId="0" applyNumberFormat="1" applyFont="1" applyFill="1" applyBorder="1" applyAlignment="1" applyProtection="1">
      <alignment horizontal="left"/>
      <protection/>
    </xf>
    <xf numFmtId="3" fontId="31" fillId="34" borderId="26" xfId="0" applyNumberFormat="1" applyFont="1" applyFill="1" applyBorder="1" applyAlignment="1" applyProtection="1">
      <alignment horizontal="center"/>
      <protection/>
    </xf>
    <xf numFmtId="3" fontId="31" fillId="34" borderId="29" xfId="0" applyNumberFormat="1" applyFont="1" applyFill="1" applyBorder="1" applyAlignment="1" applyProtection="1">
      <alignment horizontal="center"/>
      <protection/>
    </xf>
    <xf numFmtId="3" fontId="41" fillId="34" borderId="30" xfId="0" applyNumberFormat="1" applyFont="1" applyFill="1" applyBorder="1" applyAlignment="1" applyProtection="1">
      <alignment horizontal="center"/>
      <protection/>
    </xf>
    <xf numFmtId="3" fontId="31" fillId="34" borderId="17" xfId="0" applyNumberFormat="1" applyFont="1" applyFill="1" applyBorder="1" applyAlignment="1">
      <alignment/>
    </xf>
    <xf numFmtId="3" fontId="31" fillId="34" borderId="0" xfId="0" applyNumberFormat="1" applyFont="1" applyFill="1" applyBorder="1" applyAlignment="1">
      <alignment horizontal="right"/>
    </xf>
    <xf numFmtId="3" fontId="31" fillId="34" borderId="26" xfId="0" applyNumberFormat="1" applyFont="1" applyFill="1" applyBorder="1" applyAlignment="1">
      <alignment horizontal="right"/>
    </xf>
    <xf numFmtId="3" fontId="31" fillId="34" borderId="29" xfId="0" applyNumberFormat="1" applyFont="1" applyFill="1" applyBorder="1" applyAlignment="1">
      <alignment horizontal="right"/>
    </xf>
    <xf numFmtId="3" fontId="31" fillId="34" borderId="30" xfId="0" applyNumberFormat="1" applyFont="1" applyFill="1" applyBorder="1" applyAlignment="1">
      <alignment horizontal="right"/>
    </xf>
    <xf numFmtId="3" fontId="34" fillId="34" borderId="16" xfId="0" applyNumberFormat="1" applyFont="1" applyFill="1" applyBorder="1" applyAlignment="1">
      <alignment/>
    </xf>
    <xf numFmtId="3" fontId="34" fillId="34" borderId="27" xfId="0" applyNumberFormat="1" applyFont="1" applyFill="1" applyBorder="1" applyAlignment="1" applyProtection="1">
      <alignment/>
      <protection/>
    </xf>
    <xf numFmtId="3" fontId="34" fillId="34" borderId="24" xfId="0" applyNumberFormat="1" applyFont="1" applyFill="1" applyBorder="1" applyAlignment="1" applyProtection="1">
      <alignment/>
      <protection/>
    </xf>
    <xf numFmtId="3" fontId="35" fillId="34" borderId="17" xfId="0" applyNumberFormat="1" applyFont="1" applyFill="1" applyBorder="1" applyAlignment="1" applyProtection="1">
      <alignment horizontal="left"/>
      <protection/>
    </xf>
    <xf numFmtId="3" fontId="34" fillId="34" borderId="12" xfId="0" applyNumberFormat="1" applyFont="1" applyFill="1" applyBorder="1" applyAlignment="1" applyProtection="1">
      <alignment/>
      <protection/>
    </xf>
    <xf numFmtId="3" fontId="35" fillId="34" borderId="18" xfId="0" applyNumberFormat="1" applyFont="1" applyFill="1" applyBorder="1" applyAlignment="1" applyProtection="1">
      <alignment horizontal="left"/>
      <protection/>
    </xf>
    <xf numFmtId="3" fontId="34" fillId="34" borderId="13" xfId="0" applyNumberFormat="1" applyFont="1" applyFill="1" applyBorder="1" applyAlignment="1" applyProtection="1">
      <alignment horizontal="right"/>
      <protection/>
    </xf>
    <xf numFmtId="3" fontId="34" fillId="34" borderId="15" xfId="0" applyNumberFormat="1" applyFont="1" applyFill="1" applyBorder="1" applyAlignment="1" applyProtection="1">
      <alignment horizontal="right"/>
      <protection/>
    </xf>
    <xf numFmtId="3" fontId="34" fillId="34" borderId="11" xfId="0" applyNumberFormat="1" applyFont="1" applyFill="1" applyBorder="1" applyAlignment="1" applyProtection="1">
      <alignment horizontal="right"/>
      <protection/>
    </xf>
    <xf numFmtId="3" fontId="35" fillId="34" borderId="0" xfId="0" applyNumberFormat="1" applyFont="1" applyFill="1" applyBorder="1" applyAlignment="1" applyProtection="1">
      <alignment horizontal="left"/>
      <protection/>
    </xf>
    <xf numFmtId="3" fontId="34" fillId="34" borderId="0" xfId="0" applyNumberFormat="1" applyFont="1" applyFill="1" applyBorder="1" applyAlignment="1" applyProtection="1">
      <alignment horizontal="right"/>
      <protection/>
    </xf>
    <xf numFmtId="3" fontId="34" fillId="34" borderId="22" xfId="0" applyNumberFormat="1" applyFont="1" applyFill="1" applyBorder="1" applyAlignment="1" applyProtection="1">
      <alignment horizontal="left"/>
      <protection/>
    </xf>
    <xf numFmtId="3" fontId="34" fillId="34" borderId="51" xfId="55" applyNumberFormat="1" applyFont="1" applyFill="1" applyBorder="1" applyAlignment="1">
      <alignment/>
    </xf>
    <xf numFmtId="3" fontId="34" fillId="34" borderId="10" xfId="55" applyNumberFormat="1" applyFont="1" applyFill="1" applyBorder="1" applyAlignment="1" applyProtection="1">
      <alignment horizontal="right"/>
      <protection/>
    </xf>
    <xf numFmtId="3" fontId="34" fillId="34" borderId="0" xfId="55" applyNumberFormat="1" applyFont="1" applyFill="1" applyBorder="1" applyAlignment="1">
      <alignment/>
    </xf>
    <xf numFmtId="3" fontId="34" fillId="34" borderId="22" xfId="0" applyNumberFormat="1" applyFont="1" applyFill="1" applyBorder="1" applyAlignment="1" applyProtection="1">
      <alignment horizontal="right"/>
      <protection/>
    </xf>
    <xf numFmtId="3" fontId="34" fillId="34" borderId="10" xfId="55" applyNumberFormat="1" applyFont="1" applyFill="1" applyBorder="1" applyAlignment="1" applyProtection="1">
      <alignment/>
      <protection/>
    </xf>
    <xf numFmtId="3" fontId="34" fillId="34" borderId="0" xfId="0" applyNumberFormat="1" applyFont="1" applyFill="1" applyBorder="1" applyAlignment="1" applyProtection="1">
      <alignment horizontal="left"/>
      <protection/>
    </xf>
    <xf numFmtId="3" fontId="34" fillId="34" borderId="22" xfId="0" applyNumberFormat="1" applyFont="1" applyFill="1" applyBorder="1" applyAlignment="1">
      <alignment/>
    </xf>
    <xf numFmtId="3" fontId="34" fillId="34" borderId="51" xfId="55" applyNumberFormat="1" applyFont="1" applyFill="1" applyBorder="1" applyAlignment="1" applyProtection="1">
      <alignment/>
      <protection/>
    </xf>
    <xf numFmtId="9" fontId="59" fillId="34" borderId="36" xfId="48" applyNumberFormat="1" applyFont="1" applyFill="1" applyBorder="1" applyAlignment="1">
      <alignment horizontal="center"/>
    </xf>
    <xf numFmtId="9" fontId="59" fillId="34" borderId="36" xfId="0" applyNumberFormat="1" applyFont="1" applyFill="1" applyBorder="1" applyAlignment="1">
      <alignment horizontal="center"/>
    </xf>
    <xf numFmtId="9" fontId="59" fillId="34" borderId="22" xfId="0" applyNumberFormat="1" applyFont="1" applyFill="1" applyBorder="1" applyAlignment="1">
      <alignment horizontal="center"/>
    </xf>
    <xf numFmtId="9" fontId="59" fillId="34" borderId="22" xfId="48" applyNumberFormat="1" applyFont="1" applyFill="1" applyBorder="1" applyAlignment="1">
      <alignment horizontal="center"/>
    </xf>
    <xf numFmtId="9" fontId="64" fillId="34" borderId="0" xfId="0" applyNumberFormat="1" applyFont="1" applyFill="1" applyBorder="1" applyAlignment="1">
      <alignment horizontal="center"/>
    </xf>
    <xf numFmtId="9" fontId="65" fillId="34" borderId="0" xfId="0" applyNumberFormat="1" applyFont="1" applyFill="1" applyBorder="1" applyAlignment="1">
      <alignment horizontal="center"/>
    </xf>
    <xf numFmtId="9" fontId="59" fillId="34" borderId="15" xfId="48" applyNumberFormat="1" applyFont="1" applyFill="1" applyBorder="1" applyAlignment="1">
      <alignment horizontal="center"/>
    </xf>
    <xf numFmtId="3" fontId="59" fillId="34" borderId="36" xfId="55" applyNumberFormat="1" applyFont="1" applyFill="1" applyBorder="1" applyAlignment="1">
      <alignment/>
    </xf>
    <xf numFmtId="3" fontId="59" fillId="34" borderId="59" xfId="55" applyNumberFormat="1" applyFont="1" applyFill="1" applyBorder="1" applyAlignment="1" applyProtection="1">
      <alignment/>
      <protection/>
    </xf>
    <xf numFmtId="3" fontId="59" fillId="34" borderId="36" xfId="55" applyNumberFormat="1" applyFont="1" applyFill="1" applyBorder="1" applyAlignment="1" applyProtection="1">
      <alignment/>
      <protection/>
    </xf>
    <xf numFmtId="3" fontId="59" fillId="34" borderId="59" xfId="55" applyNumberFormat="1" applyFont="1" applyFill="1" applyBorder="1" applyAlignment="1">
      <alignment/>
    </xf>
    <xf numFmtId="3" fontId="59" fillId="34" borderId="22" xfId="55" applyNumberFormat="1" applyFont="1" applyFill="1" applyBorder="1" applyAlignment="1">
      <alignment/>
    </xf>
    <xf numFmtId="3" fontId="59" fillId="34" borderId="46" xfId="55" applyNumberFormat="1" applyFont="1" applyFill="1" applyBorder="1" applyAlignment="1" applyProtection="1">
      <alignment/>
      <protection/>
    </xf>
    <xf numFmtId="3" fontId="64" fillId="34" borderId="0" xfId="55" applyNumberFormat="1" applyFont="1" applyFill="1" applyBorder="1" applyAlignment="1">
      <alignment/>
    </xf>
    <xf numFmtId="3" fontId="65" fillId="34" borderId="0" xfId="55" applyNumberFormat="1" applyFont="1" applyFill="1" applyBorder="1" applyAlignment="1">
      <alignment/>
    </xf>
    <xf numFmtId="3" fontId="59" fillId="34" borderId="59" xfId="55" applyNumberFormat="1" applyFont="1" applyFill="1" applyBorder="1" applyAlignment="1" applyProtection="1">
      <alignment horizontal="right"/>
      <protection/>
    </xf>
    <xf numFmtId="3" fontId="59" fillId="34" borderId="59" xfId="55" applyNumberFormat="1" applyFont="1" applyFill="1" applyBorder="1" applyAlignment="1">
      <alignment horizontal="right"/>
    </xf>
    <xf numFmtId="3" fontId="59" fillId="34" borderId="15" xfId="55" applyNumberFormat="1" applyFont="1" applyFill="1" applyBorder="1" applyAlignment="1">
      <alignment/>
    </xf>
    <xf numFmtId="3" fontId="59" fillId="34" borderId="48" xfId="55" applyNumberFormat="1" applyFont="1" applyFill="1" applyBorder="1" applyAlignment="1" applyProtection="1">
      <alignment/>
      <protection/>
    </xf>
    <xf numFmtId="3" fontId="4" fillId="34" borderId="58" xfId="0" applyNumberFormat="1" applyFont="1" applyFill="1" applyBorder="1" applyAlignment="1">
      <alignment/>
    </xf>
    <xf numFmtId="3" fontId="4" fillId="33" borderId="58" xfId="0" applyNumberFormat="1" applyFont="1" applyFill="1" applyBorder="1" applyAlignment="1">
      <alignment/>
    </xf>
    <xf numFmtId="2" fontId="4" fillId="0" borderId="21" xfId="0" applyNumberFormat="1" applyFont="1" applyFill="1" applyBorder="1" applyAlignment="1">
      <alignment/>
    </xf>
    <xf numFmtId="3" fontId="4" fillId="37" borderId="60" xfId="0" applyNumberFormat="1" applyFon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4" fillId="35" borderId="61" xfId="0" applyNumberFormat="1" applyFont="1" applyFill="1" applyBorder="1" applyAlignment="1">
      <alignment/>
    </xf>
    <xf numFmtId="3" fontId="4" fillId="35" borderId="62" xfId="0" applyNumberFormat="1" applyFont="1" applyFill="1" applyBorder="1" applyAlignment="1">
      <alignment/>
    </xf>
    <xf numFmtId="3" fontId="4" fillId="35" borderId="13" xfId="0" applyNumberFormat="1" applyFont="1" applyFill="1" applyBorder="1" applyAlignment="1">
      <alignment/>
    </xf>
    <xf numFmtId="3" fontId="4" fillId="34" borderId="61" xfId="0" applyNumberFormat="1" applyFont="1" applyFill="1" applyBorder="1" applyAlignment="1">
      <alignment/>
    </xf>
    <xf numFmtId="3" fontId="4" fillId="34" borderId="62" xfId="0" applyNumberFormat="1" applyFont="1" applyFill="1" applyBorder="1" applyAlignment="1">
      <alignment/>
    </xf>
    <xf numFmtId="3" fontId="4" fillId="34" borderId="18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166" fontId="46" fillId="36" borderId="27" xfId="0" applyFont="1" applyFill="1" applyBorder="1" applyAlignment="1">
      <alignment/>
    </xf>
    <xf numFmtId="166" fontId="58" fillId="36" borderId="27" xfId="0" applyFont="1" applyFill="1" applyBorder="1" applyAlignment="1">
      <alignment/>
    </xf>
    <xf numFmtId="166" fontId="46" fillId="36" borderId="24" xfId="0" applyFont="1" applyFill="1" applyBorder="1" applyAlignment="1">
      <alignment/>
    </xf>
    <xf numFmtId="3" fontId="4" fillId="0" borderId="54" xfId="0" applyNumberFormat="1" applyFont="1" applyFill="1" applyBorder="1" applyAlignment="1">
      <alignment/>
    </xf>
    <xf numFmtId="3" fontId="4" fillId="33" borderId="56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4" fillId="33" borderId="63" xfId="0" applyNumberFormat="1" applyFont="1" applyFill="1" applyBorder="1" applyAlignment="1">
      <alignment/>
    </xf>
    <xf numFmtId="3" fontId="4" fillId="35" borderId="56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/>
    </xf>
    <xf numFmtId="3" fontId="4" fillId="35" borderId="64" xfId="0" applyNumberFormat="1" applyFont="1" applyFill="1" applyBorder="1" applyAlignment="1">
      <alignment horizontal="right"/>
    </xf>
    <xf numFmtId="3" fontId="4" fillId="33" borderId="64" xfId="0" applyNumberFormat="1" applyFont="1" applyFill="1" applyBorder="1" applyAlignment="1">
      <alignment/>
    </xf>
    <xf numFmtId="3" fontId="4" fillId="34" borderId="54" xfId="0" applyNumberFormat="1" applyFont="1" applyFill="1" applyBorder="1" applyAlignment="1">
      <alignment/>
    </xf>
    <xf numFmtId="3" fontId="4" fillId="37" borderId="26" xfId="0" applyNumberFormat="1" applyFont="1" applyFill="1" applyBorder="1" applyAlignment="1">
      <alignment/>
    </xf>
    <xf numFmtId="3" fontId="4" fillId="34" borderId="19" xfId="0" applyNumberFormat="1" applyFont="1" applyFill="1" applyBorder="1" applyAlignment="1">
      <alignment/>
    </xf>
    <xf numFmtId="3" fontId="4" fillId="34" borderId="20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4" fillId="37" borderId="19" xfId="0" applyNumberFormat="1" applyFont="1" applyFill="1" applyBorder="1" applyAlignment="1">
      <alignment/>
    </xf>
    <xf numFmtId="3" fontId="4" fillId="35" borderId="0" xfId="0" applyNumberFormat="1" applyFont="1" applyFill="1" applyBorder="1" applyAlignment="1">
      <alignment/>
    </xf>
    <xf numFmtId="3" fontId="4" fillId="36" borderId="0" xfId="0" applyNumberFormat="1" applyFont="1" applyFill="1" applyBorder="1" applyAlignment="1">
      <alignment/>
    </xf>
    <xf numFmtId="3" fontId="4" fillId="37" borderId="60" xfId="0" applyNumberFormat="1" applyFont="1" applyFill="1" applyBorder="1" applyAlignment="1">
      <alignment horizontal="center"/>
    </xf>
    <xf numFmtId="3" fontId="4" fillId="34" borderId="21" xfId="0" applyNumberFormat="1" applyFont="1" applyFill="1" applyBorder="1" applyAlignment="1">
      <alignment/>
    </xf>
    <xf numFmtId="3" fontId="4" fillId="34" borderId="31" xfId="0" applyNumberFormat="1" applyFont="1" applyFill="1" applyBorder="1" applyAlignment="1">
      <alignment/>
    </xf>
    <xf numFmtId="166" fontId="4" fillId="33" borderId="13" xfId="0" applyFont="1" applyFill="1" applyBorder="1" applyAlignment="1">
      <alignment/>
    </xf>
    <xf numFmtId="4" fontId="4" fillId="0" borderId="54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0" fillId="34" borderId="54" xfId="0" applyNumberFormat="1" applyFill="1" applyBorder="1" applyAlignment="1">
      <alignment/>
    </xf>
    <xf numFmtId="3" fontId="4" fillId="35" borderId="54" xfId="0" applyNumberFormat="1" applyFont="1" applyFill="1" applyBorder="1" applyAlignment="1">
      <alignment/>
    </xf>
    <xf numFmtId="166" fontId="63" fillId="35" borderId="26" xfId="0" applyFont="1" applyFill="1" applyBorder="1" applyAlignment="1">
      <alignment/>
    </xf>
    <xf numFmtId="166" fontId="4" fillId="34" borderId="29" xfId="0" applyFont="1" applyFill="1" applyBorder="1" applyAlignment="1">
      <alignment/>
    </xf>
    <xf numFmtId="3" fontId="0" fillId="34" borderId="29" xfId="0" applyNumberFormat="1" applyFill="1" applyBorder="1" applyAlignment="1">
      <alignment/>
    </xf>
    <xf numFmtId="3" fontId="4" fillId="33" borderId="30" xfId="0" applyNumberFormat="1" applyFont="1" applyFill="1" applyBorder="1" applyAlignment="1">
      <alignment/>
    </xf>
    <xf numFmtId="166" fontId="0" fillId="33" borderId="29" xfId="0" applyFill="1" applyBorder="1" applyAlignment="1">
      <alignment/>
    </xf>
    <xf numFmtId="166" fontId="0" fillId="33" borderId="30" xfId="0" applyFill="1" applyBorder="1" applyAlignment="1">
      <alignment/>
    </xf>
    <xf numFmtId="166" fontId="4" fillId="34" borderId="61" xfId="0" applyFont="1" applyFill="1" applyBorder="1" applyAlignment="1">
      <alignment/>
    </xf>
    <xf numFmtId="166" fontId="4" fillId="33" borderId="26" xfId="0" applyFont="1" applyFill="1" applyBorder="1" applyAlignment="1">
      <alignment/>
    </xf>
    <xf numFmtId="166" fontId="4" fillId="0" borderId="55" xfId="0" applyFont="1" applyFill="1" applyBorder="1" applyAlignment="1">
      <alignment/>
    </xf>
    <xf numFmtId="166" fontId="4" fillId="0" borderId="65" xfId="0" applyFont="1" applyFill="1" applyBorder="1" applyAlignment="1">
      <alignment/>
    </xf>
    <xf numFmtId="166" fontId="4" fillId="33" borderId="27" xfId="0" applyFont="1" applyFill="1" applyBorder="1" applyAlignment="1">
      <alignment/>
    </xf>
    <xf numFmtId="166" fontId="4" fillId="34" borderId="27" xfId="0" applyFont="1" applyFill="1" applyBorder="1" applyAlignment="1">
      <alignment/>
    </xf>
    <xf numFmtId="166" fontId="4" fillId="34" borderId="66" xfId="0" applyFont="1" applyFill="1" applyBorder="1" applyAlignment="1">
      <alignment/>
    </xf>
    <xf numFmtId="3" fontId="4" fillId="35" borderId="0" xfId="0" applyNumberFormat="1" applyFont="1" applyFill="1" applyBorder="1" applyAlignment="1">
      <alignment horizontal="right"/>
    </xf>
    <xf numFmtId="166" fontId="4" fillId="0" borderId="67" xfId="0" applyFont="1" applyFill="1" applyBorder="1" applyAlignment="1">
      <alignment/>
    </xf>
    <xf numFmtId="3" fontId="7" fillId="35" borderId="54" xfId="0" applyNumberFormat="1" applyFont="1" applyFill="1" applyBorder="1" applyAlignment="1">
      <alignment/>
    </xf>
    <xf numFmtId="3" fontId="4" fillId="37" borderId="35" xfId="0" applyNumberFormat="1" applyFont="1" applyFill="1" applyBorder="1" applyAlignment="1">
      <alignment/>
    </xf>
    <xf numFmtId="3" fontId="34" fillId="35" borderId="36" xfId="55" applyNumberFormat="1" applyFont="1" applyFill="1" applyBorder="1" applyAlignment="1">
      <alignment/>
    </xf>
    <xf numFmtId="3" fontId="34" fillId="35" borderId="59" xfId="55" applyNumberFormat="1" applyFont="1" applyFill="1" applyBorder="1" applyAlignment="1" applyProtection="1">
      <alignment/>
      <protection/>
    </xf>
    <xf numFmtId="3" fontId="34" fillId="35" borderId="36" xfId="55" applyNumberFormat="1" applyFont="1" applyFill="1" applyBorder="1" applyAlignment="1" applyProtection="1">
      <alignment horizontal="right"/>
      <protection/>
    </xf>
    <xf numFmtId="3" fontId="34" fillId="35" borderId="59" xfId="55" applyNumberFormat="1" applyFont="1" applyFill="1" applyBorder="1" applyAlignment="1">
      <alignment/>
    </xf>
    <xf numFmtId="3" fontId="34" fillId="35" borderId="22" xfId="55" applyNumberFormat="1" applyFont="1" applyFill="1" applyBorder="1" applyAlignment="1">
      <alignment/>
    </xf>
    <xf numFmtId="3" fontId="34" fillId="35" borderId="46" xfId="55" applyNumberFormat="1" applyFont="1" applyFill="1" applyBorder="1" applyAlignment="1" applyProtection="1">
      <alignment/>
      <protection/>
    </xf>
    <xf numFmtId="3" fontId="8" fillId="35" borderId="0" xfId="55" applyNumberFormat="1" applyFont="1" applyFill="1" applyBorder="1" applyAlignment="1">
      <alignment/>
    </xf>
    <xf numFmtId="3" fontId="21" fillId="35" borderId="0" xfId="55" applyNumberFormat="1" applyFont="1" applyFill="1" applyBorder="1" applyAlignment="1">
      <alignment/>
    </xf>
    <xf numFmtId="3" fontId="44" fillId="35" borderId="36" xfId="55" applyNumberFormat="1" applyFont="1" applyFill="1" applyBorder="1" applyAlignment="1">
      <alignment/>
    </xf>
    <xf numFmtId="3" fontId="34" fillId="35" borderId="59" xfId="55" applyNumberFormat="1" applyFont="1" applyFill="1" applyBorder="1" applyAlignment="1" applyProtection="1">
      <alignment horizontal="right"/>
      <protection/>
    </xf>
    <xf numFmtId="3" fontId="44" fillId="35" borderId="15" xfId="55" applyNumberFormat="1" applyFont="1" applyFill="1" applyBorder="1" applyAlignment="1">
      <alignment/>
    </xf>
    <xf numFmtId="3" fontId="34" fillId="35" borderId="48" xfId="55" applyNumberFormat="1" applyFont="1" applyFill="1" applyBorder="1" applyAlignment="1" applyProtection="1">
      <alignment/>
      <protection/>
    </xf>
    <xf numFmtId="3" fontId="31" fillId="34" borderId="55" xfId="0" applyNumberFormat="1" applyFont="1" applyFill="1" applyBorder="1" applyAlignment="1" applyProtection="1">
      <alignment horizontal="left"/>
      <protection/>
    </xf>
    <xf numFmtId="3" fontId="31" fillId="34" borderId="68" xfId="0" applyNumberFormat="1" applyFont="1" applyFill="1" applyBorder="1" applyAlignment="1" applyProtection="1">
      <alignment horizontal="left"/>
      <protection/>
    </xf>
    <xf numFmtId="3" fontId="31" fillId="34" borderId="55" xfId="0" applyNumberFormat="1" applyFont="1" applyFill="1" applyBorder="1" applyAlignment="1" applyProtection="1">
      <alignment horizontal="right"/>
      <protection/>
    </xf>
    <xf numFmtId="3" fontId="11" fillId="34" borderId="68" xfId="0" applyNumberFormat="1" applyFont="1" applyFill="1" applyBorder="1" applyAlignment="1" applyProtection="1">
      <alignment horizontal="left"/>
      <protection/>
    </xf>
    <xf numFmtId="3" fontId="31" fillId="34" borderId="26" xfId="0" applyNumberFormat="1" applyFont="1" applyFill="1" applyBorder="1" applyAlignment="1" applyProtection="1">
      <alignment horizontal="left"/>
      <protection/>
    </xf>
    <xf numFmtId="3" fontId="0" fillId="34" borderId="30" xfId="0" applyNumberFormat="1" applyFill="1" applyBorder="1" applyAlignment="1">
      <alignment/>
    </xf>
    <xf numFmtId="3" fontId="0" fillId="34" borderId="0" xfId="0" applyNumberFormat="1" applyFill="1" applyAlignment="1">
      <alignment/>
    </xf>
    <xf numFmtId="3" fontId="11" fillId="34" borderId="0" xfId="0" applyNumberFormat="1" applyFont="1" applyFill="1" applyBorder="1" applyAlignment="1" applyProtection="1">
      <alignment horizontal="left"/>
      <protection/>
    </xf>
    <xf numFmtId="3" fontId="31" fillId="34" borderId="65" xfId="0" applyNumberFormat="1" applyFont="1" applyFill="1" applyBorder="1" applyAlignment="1">
      <alignment horizontal="left"/>
    </xf>
    <xf numFmtId="3" fontId="31" fillId="34" borderId="36" xfId="0" applyNumberFormat="1" applyFont="1" applyFill="1" applyBorder="1" applyAlignment="1" applyProtection="1">
      <alignment/>
      <protection/>
    </xf>
    <xf numFmtId="3" fontId="31" fillId="34" borderId="65" xfId="0" applyNumberFormat="1" applyFont="1" applyFill="1" applyBorder="1" applyAlignment="1">
      <alignment horizontal="right"/>
    </xf>
    <xf numFmtId="3" fontId="8" fillId="34" borderId="36" xfId="0" applyNumberFormat="1" applyFont="1" applyFill="1" applyBorder="1" applyAlignment="1">
      <alignment/>
    </xf>
    <xf numFmtId="3" fontId="0" fillId="34" borderId="26" xfId="0" applyNumberFormat="1" applyFill="1" applyBorder="1" applyAlignment="1">
      <alignment/>
    </xf>
    <xf numFmtId="3" fontId="31" fillId="34" borderId="30" xfId="0" applyNumberFormat="1" applyFont="1" applyFill="1" applyBorder="1" applyAlignment="1" applyProtection="1">
      <alignment horizontal="center"/>
      <protection/>
    </xf>
    <xf numFmtId="3" fontId="11" fillId="34" borderId="0" xfId="0" applyNumberFormat="1" applyFont="1" applyFill="1" applyAlignment="1">
      <alignment/>
    </xf>
    <xf numFmtId="3" fontId="31" fillId="34" borderId="12" xfId="0" applyNumberFormat="1" applyFont="1" applyFill="1" applyBorder="1" applyAlignment="1">
      <alignment horizontal="left"/>
    </xf>
    <xf numFmtId="3" fontId="31" fillId="34" borderId="0" xfId="0" applyNumberFormat="1" applyFont="1" applyFill="1" applyBorder="1" applyAlignment="1" applyProtection="1">
      <alignment/>
      <protection/>
    </xf>
    <xf numFmtId="3" fontId="31" fillId="34" borderId="13" xfId="0" applyNumberFormat="1" applyFont="1" applyFill="1" applyBorder="1" applyAlignment="1">
      <alignment horizontal="right"/>
    </xf>
    <xf numFmtId="3" fontId="12" fillId="34" borderId="15" xfId="0" applyNumberFormat="1" applyFont="1" applyFill="1" applyBorder="1" applyAlignment="1" applyProtection="1">
      <alignment horizontal="right"/>
      <protection/>
    </xf>
    <xf numFmtId="3" fontId="0" fillId="34" borderId="12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31" fillId="34" borderId="13" xfId="0" applyNumberFormat="1" applyFont="1" applyFill="1" applyBorder="1" applyAlignment="1">
      <alignment horizontal="left"/>
    </xf>
    <xf numFmtId="3" fontId="12" fillId="34" borderId="15" xfId="0" applyNumberFormat="1" applyFont="1" applyFill="1" applyBorder="1" applyAlignment="1" applyProtection="1">
      <alignment horizontal="center"/>
      <protection/>
    </xf>
    <xf numFmtId="3" fontId="0" fillId="34" borderId="13" xfId="0" applyNumberFormat="1" applyFill="1" applyBorder="1" applyAlignment="1">
      <alignment/>
    </xf>
    <xf numFmtId="3" fontId="0" fillId="34" borderId="11" xfId="0" applyNumberFormat="1" applyFill="1" applyBorder="1" applyAlignment="1">
      <alignment/>
    </xf>
    <xf numFmtId="3" fontId="12" fillId="34" borderId="0" xfId="0" applyNumberFormat="1" applyFont="1" applyFill="1" applyBorder="1" applyAlignment="1" applyProtection="1">
      <alignment horizontal="left"/>
      <protection/>
    </xf>
    <xf numFmtId="3" fontId="11" fillId="34" borderId="0" xfId="0" applyNumberFormat="1" applyFont="1" applyFill="1" applyBorder="1" applyAlignment="1" applyProtection="1">
      <alignment/>
      <protection/>
    </xf>
    <xf numFmtId="3" fontId="15" fillId="34" borderId="0" xfId="0" applyNumberFormat="1" applyFont="1" applyFill="1" applyAlignment="1" applyProtection="1">
      <alignment/>
      <protection/>
    </xf>
    <xf numFmtId="3" fontId="31" fillId="34" borderId="26" xfId="0" applyNumberFormat="1" applyFont="1" applyFill="1" applyBorder="1" applyAlignment="1" applyProtection="1">
      <alignment/>
      <protection/>
    </xf>
    <xf numFmtId="3" fontId="31" fillId="34" borderId="30" xfId="0" applyNumberFormat="1" applyFont="1" applyFill="1" applyBorder="1" applyAlignment="1" applyProtection="1">
      <alignment/>
      <protection/>
    </xf>
    <xf numFmtId="3" fontId="34" fillId="34" borderId="23" xfId="0" applyNumberFormat="1" applyFont="1" applyFill="1" applyBorder="1" applyAlignment="1" applyProtection="1">
      <alignment/>
      <protection/>
    </xf>
    <xf numFmtId="3" fontId="34" fillId="34" borderId="24" xfId="55" applyNumberFormat="1" applyFont="1" applyFill="1" applyBorder="1" applyAlignment="1" applyProtection="1">
      <alignment/>
      <protection/>
    </xf>
    <xf numFmtId="3" fontId="34" fillId="34" borderId="13" xfId="0" applyNumberFormat="1" applyFont="1" applyFill="1" applyBorder="1" applyAlignment="1" applyProtection="1">
      <alignment horizontal="left"/>
      <protection/>
    </xf>
    <xf numFmtId="3" fontId="33" fillId="34" borderId="29" xfId="0" applyNumberFormat="1" applyFont="1" applyFill="1" applyBorder="1" applyAlignment="1">
      <alignment/>
    </xf>
    <xf numFmtId="3" fontId="45" fillId="34" borderId="29" xfId="0" applyNumberFormat="1" applyFont="1" applyFill="1" applyBorder="1" applyAlignment="1">
      <alignment/>
    </xf>
    <xf numFmtId="3" fontId="11" fillId="34" borderId="0" xfId="0" applyNumberFormat="1" applyFont="1" applyFill="1" applyAlignment="1" applyProtection="1">
      <alignment horizontal="left"/>
      <protection/>
    </xf>
    <xf numFmtId="3" fontId="11" fillId="34" borderId="0" xfId="0" applyNumberFormat="1" applyFont="1" applyFill="1" applyBorder="1" applyAlignment="1">
      <alignment/>
    </xf>
    <xf numFmtId="3" fontId="11" fillId="34" borderId="56" xfId="0" applyNumberFormat="1" applyFont="1" applyFill="1" applyBorder="1" applyAlignment="1" applyProtection="1">
      <alignment horizontal="left"/>
      <protection/>
    </xf>
    <xf numFmtId="3" fontId="31" fillId="34" borderId="23" xfId="0" applyNumberFormat="1" applyFont="1" applyFill="1" applyBorder="1" applyAlignment="1" applyProtection="1">
      <alignment horizontal="left"/>
      <protection/>
    </xf>
    <xf numFmtId="3" fontId="5" fillId="34" borderId="24" xfId="0" applyNumberFormat="1" applyFont="1" applyFill="1" applyBorder="1" applyAlignment="1">
      <alignment/>
    </xf>
    <xf numFmtId="3" fontId="0" fillId="34" borderId="64" xfId="0" applyNumberFormat="1" applyFill="1" applyBorder="1" applyAlignment="1">
      <alignment/>
    </xf>
    <xf numFmtId="3" fontId="20" fillId="34" borderId="0" xfId="0" applyNumberFormat="1" applyFont="1" applyFill="1" applyBorder="1" applyAlignment="1" applyProtection="1">
      <alignment horizontal="left"/>
      <protection/>
    </xf>
    <xf numFmtId="3" fontId="31" fillId="34" borderId="26" xfId="0" applyNumberFormat="1" applyFont="1" applyFill="1" applyBorder="1" applyAlignment="1" applyProtection="1">
      <alignment horizontal="right"/>
      <protection/>
    </xf>
    <xf numFmtId="3" fontId="12" fillId="34" borderId="30" xfId="0" applyNumberFormat="1" applyFont="1" applyFill="1" applyBorder="1" applyAlignment="1" applyProtection="1">
      <alignment horizontal="center"/>
      <protection/>
    </xf>
    <xf numFmtId="3" fontId="18" fillId="34" borderId="0" xfId="0" applyNumberFormat="1" applyFont="1" applyFill="1" applyBorder="1" applyAlignment="1" applyProtection="1">
      <alignment horizontal="left"/>
      <protection/>
    </xf>
    <xf numFmtId="3" fontId="10" fillId="34" borderId="0" xfId="0" applyNumberFormat="1" applyFont="1" applyFill="1" applyAlignment="1">
      <alignment horizontal="left"/>
    </xf>
    <xf numFmtId="3" fontId="31" fillId="34" borderId="68" xfId="0" applyNumberFormat="1" applyFont="1" applyFill="1" applyBorder="1" applyAlignment="1" applyProtection="1">
      <alignment horizontal="center"/>
      <protection/>
    </xf>
    <xf numFmtId="3" fontId="31" fillId="34" borderId="56" xfId="0" applyNumberFormat="1" applyFont="1" applyFill="1" applyBorder="1" applyAlignment="1" applyProtection="1">
      <alignment horizontal="center"/>
      <protection/>
    </xf>
    <xf numFmtId="3" fontId="7" fillId="34" borderId="11" xfId="0" applyNumberFormat="1" applyFont="1" applyFill="1" applyBorder="1" applyAlignment="1" applyProtection="1">
      <alignment/>
      <protection/>
    </xf>
    <xf numFmtId="3" fontId="34" fillId="34" borderId="14" xfId="55" applyNumberFormat="1" applyFont="1" applyFill="1" applyBorder="1" applyAlignment="1" applyProtection="1">
      <alignment/>
      <protection/>
    </xf>
    <xf numFmtId="3" fontId="34" fillId="34" borderId="48" xfId="0" applyNumberFormat="1" applyFont="1" applyFill="1" applyBorder="1" applyAlignment="1">
      <alignment/>
    </xf>
    <xf numFmtId="3" fontId="8" fillId="34" borderId="0" xfId="0" applyNumberFormat="1" applyFont="1" applyFill="1" applyBorder="1" applyAlignment="1">
      <alignment/>
    </xf>
    <xf numFmtId="3" fontId="0" fillId="34" borderId="0" xfId="0" applyNumberFormat="1" applyFill="1" applyBorder="1" applyAlignment="1">
      <alignment horizontal="centerContinuous"/>
    </xf>
    <xf numFmtId="3" fontId="23" fillId="34" borderId="0" xfId="0" applyNumberFormat="1" applyFont="1" applyFill="1" applyBorder="1" applyAlignment="1">
      <alignment horizontal="centerContinuous"/>
    </xf>
    <xf numFmtId="3" fontId="11" fillId="34" borderId="0" xfId="0" applyNumberFormat="1" applyFont="1" applyFill="1" applyBorder="1" applyAlignment="1" applyProtection="1">
      <alignment horizontal="centerContinuous"/>
      <protection/>
    </xf>
    <xf numFmtId="3" fontId="11" fillId="34" borderId="0" xfId="0" applyNumberFormat="1" applyFont="1" applyFill="1" applyBorder="1" applyAlignment="1">
      <alignment horizontal="centerContinuous"/>
    </xf>
    <xf numFmtId="3" fontId="22" fillId="34" borderId="0" xfId="0" applyNumberFormat="1" applyFont="1" applyFill="1" applyBorder="1" applyAlignment="1" applyProtection="1">
      <alignment horizontal="centerContinuous"/>
      <protection/>
    </xf>
    <xf numFmtId="3" fontId="10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 horizontal="center"/>
    </xf>
    <xf numFmtId="3" fontId="33" fillId="34" borderId="26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11" fillId="34" borderId="30" xfId="0" applyNumberFormat="1" applyFont="1" applyFill="1" applyBorder="1" applyAlignment="1">
      <alignment/>
    </xf>
    <xf numFmtId="3" fontId="11" fillId="34" borderId="29" xfId="0" applyNumberFormat="1" applyFont="1" applyFill="1" applyBorder="1" applyAlignment="1">
      <alignment/>
    </xf>
    <xf numFmtId="3" fontId="14" fillId="34" borderId="0" xfId="0" applyNumberFormat="1" applyFont="1" applyFill="1" applyBorder="1" applyAlignment="1">
      <alignment/>
    </xf>
    <xf numFmtId="3" fontId="14" fillId="34" borderId="10" xfId="0" applyNumberFormat="1" applyFont="1" applyFill="1" applyBorder="1" applyAlignment="1">
      <alignment/>
    </xf>
    <xf numFmtId="3" fontId="31" fillId="34" borderId="23" xfId="0" applyNumberFormat="1" applyFont="1" applyFill="1" applyBorder="1" applyAlignment="1" applyProtection="1">
      <alignment horizontal="center"/>
      <protection/>
    </xf>
    <xf numFmtId="3" fontId="31" fillId="34" borderId="27" xfId="0" applyNumberFormat="1" applyFont="1" applyFill="1" applyBorder="1" applyAlignment="1" applyProtection="1">
      <alignment horizontal="center"/>
      <protection/>
    </xf>
    <xf numFmtId="3" fontId="31" fillId="34" borderId="24" xfId="0" applyNumberFormat="1" applyFont="1" applyFill="1" applyBorder="1" applyAlignment="1" applyProtection="1">
      <alignment horizontal="center"/>
      <protection/>
    </xf>
    <xf numFmtId="3" fontId="34" fillId="34" borderId="27" xfId="0" applyNumberFormat="1" applyFont="1" applyFill="1" applyBorder="1" applyAlignment="1">
      <alignment/>
    </xf>
    <xf numFmtId="3" fontId="34" fillId="34" borderId="24" xfId="0" applyNumberFormat="1" applyFont="1" applyFill="1" applyBorder="1" applyAlignment="1">
      <alignment/>
    </xf>
    <xf numFmtId="3" fontId="34" fillId="34" borderId="68" xfId="0" applyNumberFormat="1" applyFont="1" applyFill="1" applyBorder="1" applyAlignment="1" applyProtection="1">
      <alignment horizontal="left"/>
      <protection/>
    </xf>
    <xf numFmtId="3" fontId="34" fillId="34" borderId="22" xfId="0" applyNumberFormat="1" applyFont="1" applyFill="1" applyBorder="1" applyAlignment="1" applyProtection="1">
      <alignment/>
      <protection/>
    </xf>
    <xf numFmtId="3" fontId="18" fillId="34" borderId="0" xfId="0" applyNumberFormat="1" applyFont="1" applyFill="1" applyAlignment="1">
      <alignment/>
    </xf>
    <xf numFmtId="3" fontId="6" fillId="34" borderId="0" xfId="0" applyNumberFormat="1" applyFont="1" applyFill="1" applyBorder="1" applyAlignment="1">
      <alignment horizontal="centerContinuous"/>
    </xf>
    <xf numFmtId="3" fontId="24" fillId="34" borderId="0" xfId="0" applyNumberFormat="1" applyFont="1" applyFill="1" applyBorder="1" applyAlignment="1">
      <alignment horizontal="centerContinuous"/>
    </xf>
    <xf numFmtId="3" fontId="13" fillId="34" borderId="0" xfId="0" applyNumberFormat="1" applyFont="1" applyFill="1" applyBorder="1" applyAlignment="1" applyProtection="1">
      <alignment horizontal="centerContinuous"/>
      <protection/>
    </xf>
    <xf numFmtId="3" fontId="13" fillId="34" borderId="0" xfId="0" applyNumberFormat="1" applyFont="1" applyFill="1" applyBorder="1" applyAlignment="1">
      <alignment horizontal="centerContinuous"/>
    </xf>
    <xf numFmtId="3" fontId="34" fillId="34" borderId="0" xfId="0" applyNumberFormat="1" applyFont="1" applyFill="1" applyBorder="1" applyAlignment="1" applyProtection="1">
      <alignment/>
      <protection/>
    </xf>
    <xf numFmtId="3" fontId="31" fillId="34" borderId="0" xfId="0" applyNumberFormat="1" applyFont="1" applyFill="1" applyBorder="1" applyAlignment="1" applyProtection="1">
      <alignment horizontal="center"/>
      <protection/>
    </xf>
    <xf numFmtId="3" fontId="31" fillId="34" borderId="10" xfId="0" applyNumberFormat="1" applyFont="1" applyFill="1" applyBorder="1" applyAlignment="1" applyProtection="1">
      <alignment horizontal="center"/>
      <protection/>
    </xf>
    <xf numFmtId="0" fontId="22" fillId="34" borderId="29" xfId="0" applyNumberFormat="1" applyFont="1" applyFill="1" applyBorder="1" applyAlignment="1">
      <alignment/>
    </xf>
    <xf numFmtId="166" fontId="5" fillId="33" borderId="16" xfId="0" applyFont="1" applyFill="1" applyBorder="1" applyAlignment="1">
      <alignment/>
    </xf>
    <xf numFmtId="166" fontId="5" fillId="34" borderId="58" xfId="0" applyFont="1" applyFill="1" applyBorder="1" applyAlignment="1">
      <alignment/>
    </xf>
    <xf numFmtId="166" fontId="5" fillId="33" borderId="58" xfId="0" applyFont="1" applyFill="1" applyBorder="1" applyAlignment="1">
      <alignment/>
    </xf>
    <xf numFmtId="166" fontId="5" fillId="35" borderId="58" xfId="0" applyFont="1" applyFill="1" applyBorder="1" applyAlignment="1">
      <alignment/>
    </xf>
    <xf numFmtId="3" fontId="4" fillId="35" borderId="63" xfId="0" applyNumberFormat="1" applyFont="1" applyFill="1" applyBorder="1" applyAlignment="1">
      <alignment horizontal="right"/>
    </xf>
    <xf numFmtId="3" fontId="4" fillId="37" borderId="58" xfId="0" applyNumberFormat="1" applyFont="1" applyFill="1" applyBorder="1" applyAlignment="1">
      <alignment/>
    </xf>
    <xf numFmtId="166" fontId="4" fillId="33" borderId="16" xfId="0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166" fontId="4" fillId="34" borderId="16" xfId="0" applyFont="1" applyFill="1" applyBorder="1" applyAlignment="1">
      <alignment/>
    </xf>
    <xf numFmtId="3" fontId="4" fillId="33" borderId="24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0" fillId="34" borderId="24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3" fontId="4" fillId="0" borderId="16" xfId="0" applyNumberFormat="1" applyFont="1" applyBorder="1" applyAlignment="1">
      <alignment/>
    </xf>
    <xf numFmtId="166" fontId="0" fillId="0" borderId="12" xfId="0" applyBorder="1" applyAlignment="1">
      <alignment/>
    </xf>
    <xf numFmtId="166" fontId="46" fillId="36" borderId="10" xfId="0" applyFont="1" applyFill="1" applyBorder="1" applyAlignment="1">
      <alignment/>
    </xf>
    <xf numFmtId="166" fontId="4" fillId="0" borderId="69" xfId="0" applyFont="1" applyFill="1" applyBorder="1" applyAlignment="1">
      <alignment/>
    </xf>
    <xf numFmtId="166" fontId="4" fillId="0" borderId="21" xfId="0" applyFont="1" applyFill="1" applyBorder="1" applyAlignment="1">
      <alignment/>
    </xf>
    <xf numFmtId="166" fontId="4" fillId="0" borderId="60" xfId="0" applyFont="1" applyFill="1" applyBorder="1" applyAlignment="1">
      <alignment/>
    </xf>
    <xf numFmtId="166" fontId="0" fillId="0" borderId="21" xfId="0" applyFill="1" applyBorder="1" applyAlignment="1">
      <alignment/>
    </xf>
    <xf numFmtId="166" fontId="0" fillId="0" borderId="60" xfId="0" applyFont="1" applyFill="1" applyBorder="1" applyAlignment="1">
      <alignment/>
    </xf>
    <xf numFmtId="166" fontId="0" fillId="0" borderId="60" xfId="0" applyFill="1" applyBorder="1" applyAlignment="1">
      <alignment/>
    </xf>
    <xf numFmtId="166" fontId="4" fillId="0" borderId="33" xfId="0" applyFont="1" applyFill="1" applyBorder="1" applyAlignment="1">
      <alignment/>
    </xf>
    <xf numFmtId="166" fontId="4" fillId="33" borderId="19" xfId="0" applyFont="1" applyFill="1" applyBorder="1" applyAlignment="1">
      <alignment/>
    </xf>
    <xf numFmtId="166" fontId="4" fillId="36" borderId="0" xfId="0" applyFont="1" applyFill="1" applyBorder="1" applyAlignment="1">
      <alignment horizontal="center"/>
    </xf>
    <xf numFmtId="166" fontId="4" fillId="33" borderId="61" xfId="0" applyFont="1" applyFill="1" applyBorder="1" applyAlignment="1">
      <alignment/>
    </xf>
    <xf numFmtId="166" fontId="4" fillId="33" borderId="62" xfId="0" applyFont="1" applyFill="1" applyBorder="1" applyAlignment="1">
      <alignment/>
    </xf>
    <xf numFmtId="166" fontId="4" fillId="36" borderId="0" xfId="0" applyFont="1" applyFill="1" applyBorder="1" applyAlignment="1">
      <alignment wrapText="1"/>
    </xf>
    <xf numFmtId="3" fontId="4" fillId="35" borderId="21" xfId="0" applyNumberFormat="1" applyFont="1" applyFill="1" applyBorder="1" applyAlignment="1">
      <alignment/>
    </xf>
    <xf numFmtId="3" fontId="4" fillId="35" borderId="31" xfId="0" applyNumberFormat="1" applyFont="1" applyFill="1" applyBorder="1" applyAlignment="1">
      <alignment/>
    </xf>
    <xf numFmtId="3" fontId="4" fillId="36" borderId="15" xfId="0" applyNumberFormat="1" applyFont="1" applyFill="1" applyBorder="1" applyAlignment="1">
      <alignment/>
    </xf>
    <xf numFmtId="166" fontId="58" fillId="36" borderId="15" xfId="0" applyFont="1" applyFill="1" applyBorder="1" applyAlignment="1">
      <alignment/>
    </xf>
    <xf numFmtId="166" fontId="4" fillId="36" borderId="11" xfId="0" applyFont="1" applyFill="1" applyBorder="1" applyAlignment="1">
      <alignment horizontal="center"/>
    </xf>
    <xf numFmtId="3" fontId="4" fillId="35" borderId="70" xfId="0" applyNumberFormat="1" applyFont="1" applyFill="1" applyBorder="1" applyAlignment="1">
      <alignment/>
    </xf>
    <xf numFmtId="166" fontId="4" fillId="0" borderId="17" xfId="0" applyFont="1" applyFill="1" applyBorder="1" applyAlignment="1">
      <alignment horizontal="center"/>
    </xf>
    <xf numFmtId="166" fontId="4" fillId="35" borderId="58" xfId="0" applyFont="1" applyFill="1" applyBorder="1" applyAlignment="1">
      <alignment horizontal="center"/>
    </xf>
    <xf numFmtId="166" fontId="5" fillId="35" borderId="33" xfId="0" applyFont="1" applyFill="1" applyBorder="1" applyAlignment="1">
      <alignment/>
    </xf>
    <xf numFmtId="166" fontId="5" fillId="35" borderId="32" xfId="0" applyFont="1" applyFill="1" applyBorder="1" applyAlignment="1">
      <alignment wrapText="1"/>
    </xf>
    <xf numFmtId="166" fontId="5" fillId="34" borderId="32" xfId="0" applyFont="1" applyFill="1" applyBorder="1" applyAlignment="1">
      <alignment wrapText="1"/>
    </xf>
    <xf numFmtId="166" fontId="5" fillId="33" borderId="32" xfId="0" applyFont="1" applyFill="1" applyBorder="1" applyAlignment="1">
      <alignment wrapText="1"/>
    </xf>
    <xf numFmtId="166" fontId="5" fillId="33" borderId="33" xfId="0" applyFont="1" applyFill="1" applyBorder="1" applyAlignment="1">
      <alignment/>
    </xf>
    <xf numFmtId="166" fontId="5" fillId="34" borderId="33" xfId="0" applyFont="1" applyFill="1" applyBorder="1" applyAlignment="1">
      <alignment/>
    </xf>
    <xf numFmtId="166" fontId="5" fillId="33" borderId="20" xfId="0" applyFont="1" applyFill="1" applyBorder="1" applyAlignment="1">
      <alignment/>
    </xf>
    <xf numFmtId="166" fontId="4" fillId="33" borderId="12" xfId="0" applyFont="1" applyFill="1" applyBorder="1" applyAlignment="1">
      <alignment/>
    </xf>
    <xf numFmtId="166" fontId="4" fillId="34" borderId="12" xfId="0" applyFont="1" applyFill="1" applyBorder="1" applyAlignment="1">
      <alignment/>
    </xf>
    <xf numFmtId="166" fontId="4" fillId="34" borderId="13" xfId="0" applyFont="1" applyFill="1" applyBorder="1" applyAlignment="1">
      <alignment/>
    </xf>
    <xf numFmtId="166" fontId="5" fillId="35" borderId="23" xfId="0" applyFont="1" applyFill="1" applyBorder="1" applyAlignment="1">
      <alignment/>
    </xf>
    <xf numFmtId="166" fontId="37" fillId="36" borderId="23" xfId="0" applyFont="1" applyFill="1" applyBorder="1" applyAlignment="1">
      <alignment/>
    </xf>
    <xf numFmtId="166" fontId="5" fillId="0" borderId="12" xfId="0" applyFont="1" applyFill="1" applyBorder="1" applyAlignment="1">
      <alignment/>
    </xf>
    <xf numFmtId="166" fontId="5" fillId="0" borderId="0" xfId="0" applyFont="1" applyFill="1" applyBorder="1" applyAlignment="1">
      <alignment/>
    </xf>
    <xf numFmtId="166" fontId="4" fillId="0" borderId="0" xfId="0" applyFont="1" applyFill="1" applyBorder="1" applyAlignment="1">
      <alignment/>
    </xf>
    <xf numFmtId="166" fontId="4" fillId="38" borderId="24" xfId="0" applyFont="1" applyFill="1" applyBorder="1" applyAlignment="1">
      <alignment/>
    </xf>
    <xf numFmtId="1" fontId="31" fillId="0" borderId="0" xfId="0" applyNumberFormat="1" applyFont="1" applyFill="1" applyBorder="1" applyAlignment="1" applyProtection="1">
      <alignment horizontal="center"/>
      <protection/>
    </xf>
    <xf numFmtId="166" fontId="5" fillId="38" borderId="13" xfId="0" applyFont="1" applyFill="1" applyBorder="1" applyAlignment="1">
      <alignment/>
    </xf>
    <xf numFmtId="166" fontId="5" fillId="0" borderId="23" xfId="0" applyFont="1" applyFill="1" applyBorder="1" applyAlignment="1">
      <alignment/>
    </xf>
    <xf numFmtId="1" fontId="11" fillId="33" borderId="0" xfId="0" applyNumberFormat="1" applyFont="1" applyFill="1" applyAlignment="1">
      <alignment/>
    </xf>
    <xf numFmtId="166" fontId="0" fillId="33" borderId="0" xfId="0" applyFill="1" applyAlignment="1">
      <alignment/>
    </xf>
    <xf numFmtId="1" fontId="31" fillId="34" borderId="29" xfId="0" applyNumberFormat="1" applyFont="1" applyFill="1" applyBorder="1" applyAlignment="1" applyProtection="1">
      <alignment horizontal="left"/>
      <protection/>
    </xf>
    <xf numFmtId="1" fontId="31" fillId="34" borderId="29" xfId="0" applyNumberFormat="1" applyFont="1" applyFill="1" applyBorder="1" applyAlignment="1">
      <alignment/>
    </xf>
    <xf numFmtId="3" fontId="31" fillId="34" borderId="17" xfId="0" applyNumberFormat="1" applyFont="1" applyFill="1" applyBorder="1" applyAlignment="1" applyProtection="1">
      <alignment/>
      <protection/>
    </xf>
    <xf numFmtId="3" fontId="34" fillId="34" borderId="18" xfId="0" applyNumberFormat="1" applyFont="1" applyFill="1" applyBorder="1" applyAlignment="1" applyProtection="1">
      <alignment/>
      <protection/>
    </xf>
    <xf numFmtId="166" fontId="31" fillId="33" borderId="53" xfId="0" applyFont="1" applyFill="1" applyBorder="1" applyAlignment="1">
      <alignment/>
    </xf>
    <xf numFmtId="166" fontId="5" fillId="33" borderId="29" xfId="0" applyFont="1" applyFill="1" applyBorder="1" applyAlignment="1">
      <alignment/>
    </xf>
    <xf numFmtId="166" fontId="4" fillId="33" borderId="29" xfId="0" applyFont="1" applyFill="1" applyBorder="1" applyAlignment="1">
      <alignment/>
    </xf>
    <xf numFmtId="1" fontId="31" fillId="33" borderId="29" xfId="0" applyNumberFormat="1" applyFont="1" applyFill="1" applyBorder="1" applyAlignment="1" applyProtection="1">
      <alignment horizontal="left"/>
      <protection/>
    </xf>
    <xf numFmtId="1" fontId="31" fillId="33" borderId="29" xfId="0" applyNumberFormat="1" applyFont="1" applyFill="1" applyBorder="1" applyAlignment="1">
      <alignment/>
    </xf>
    <xf numFmtId="166" fontId="0" fillId="33" borderId="15" xfId="0" applyFill="1" applyBorder="1" applyAlignment="1">
      <alignment/>
    </xf>
    <xf numFmtId="4" fontId="7" fillId="33" borderId="0" xfId="0" applyNumberFormat="1" applyFont="1" applyFill="1" applyAlignment="1">
      <alignment horizontal="center"/>
    </xf>
    <xf numFmtId="166" fontId="33" fillId="33" borderId="26" xfId="0" applyFont="1" applyFill="1" applyBorder="1" applyAlignment="1">
      <alignment/>
    </xf>
    <xf numFmtId="166" fontId="33" fillId="33" borderId="29" xfId="0" applyFont="1" applyFill="1" applyBorder="1" applyAlignment="1">
      <alignment/>
    </xf>
    <xf numFmtId="166" fontId="22" fillId="33" borderId="29" xfId="0" applyFont="1" applyFill="1" applyBorder="1" applyAlignment="1">
      <alignment horizontal="center"/>
    </xf>
    <xf numFmtId="166" fontId="38" fillId="33" borderId="29" xfId="0" applyFont="1" applyFill="1" applyBorder="1" applyAlignment="1">
      <alignment/>
    </xf>
    <xf numFmtId="166" fontId="22" fillId="33" borderId="29" xfId="0" applyFont="1" applyFill="1" applyBorder="1" applyAlignment="1">
      <alignment/>
    </xf>
    <xf numFmtId="166" fontId="33" fillId="33" borderId="30" xfId="0" applyFont="1" applyFill="1" applyBorder="1" applyAlignment="1">
      <alignment/>
    </xf>
    <xf numFmtId="1" fontId="31" fillId="33" borderId="12" xfId="0" applyNumberFormat="1" applyFont="1" applyFill="1" applyBorder="1" applyAlignment="1" applyProtection="1">
      <alignment horizontal="left"/>
      <protection/>
    </xf>
    <xf numFmtId="1" fontId="31" fillId="33" borderId="26" xfId="0" applyNumberFormat="1" applyFont="1" applyFill="1" applyBorder="1" applyAlignment="1" applyProtection="1">
      <alignment horizontal="center"/>
      <protection/>
    </xf>
    <xf numFmtId="1" fontId="31" fillId="33" borderId="29" xfId="0" applyNumberFormat="1" applyFont="1" applyFill="1" applyBorder="1" applyAlignment="1" applyProtection="1">
      <alignment horizontal="center"/>
      <protection/>
    </xf>
    <xf numFmtId="4" fontId="31" fillId="33" borderId="30" xfId="0" applyNumberFormat="1" applyFont="1" applyFill="1" applyBorder="1" applyAlignment="1" applyProtection="1">
      <alignment horizontal="center"/>
      <protection/>
    </xf>
    <xf numFmtId="1" fontId="31" fillId="33" borderId="37" xfId="0" applyNumberFormat="1" applyFont="1" applyFill="1" applyBorder="1" applyAlignment="1" applyProtection="1">
      <alignment horizontal="left"/>
      <protection/>
    </xf>
    <xf numFmtId="3" fontId="31" fillId="33" borderId="0" xfId="58" applyNumberFormat="1" applyFont="1" applyFill="1" applyBorder="1" applyAlignment="1">
      <alignment/>
    </xf>
    <xf numFmtId="3" fontId="31" fillId="33" borderId="10" xfId="0" applyNumberFormat="1" applyFont="1" applyFill="1" applyBorder="1" applyAlignment="1" applyProtection="1">
      <alignment/>
      <protection/>
    </xf>
    <xf numFmtId="1" fontId="31" fillId="33" borderId="38" xfId="0" applyNumberFormat="1" applyFont="1" applyFill="1" applyBorder="1" applyAlignment="1">
      <alignment/>
    </xf>
    <xf numFmtId="3" fontId="31" fillId="33" borderId="0" xfId="0" applyNumberFormat="1" applyFont="1" applyFill="1" applyBorder="1" applyAlignment="1">
      <alignment/>
    </xf>
    <xf numFmtId="1" fontId="7" fillId="33" borderId="69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3" fontId="7" fillId="33" borderId="10" xfId="0" applyNumberFormat="1" applyFont="1" applyFill="1" applyBorder="1" applyAlignment="1" applyProtection="1">
      <alignment/>
      <protection/>
    </xf>
    <xf numFmtId="1" fontId="34" fillId="33" borderId="37" xfId="0" applyNumberFormat="1" applyFont="1" applyFill="1" applyBorder="1" applyAlignment="1" applyProtection="1">
      <alignment horizontal="left"/>
      <protection/>
    </xf>
    <xf numFmtId="3" fontId="34" fillId="33" borderId="57" xfId="0" applyNumberFormat="1" applyFont="1" applyFill="1" applyBorder="1" applyAlignment="1" applyProtection="1">
      <alignment/>
      <protection/>
    </xf>
    <xf numFmtId="3" fontId="34" fillId="33" borderId="39" xfId="0" applyNumberFormat="1" applyFont="1" applyFill="1" applyBorder="1" applyAlignment="1" applyProtection="1">
      <alignment/>
      <protection/>
    </xf>
    <xf numFmtId="1" fontId="34" fillId="33" borderId="38" xfId="0" applyNumberFormat="1" applyFont="1" applyFill="1" applyBorder="1" applyAlignment="1" applyProtection="1">
      <alignment horizontal="left"/>
      <protection/>
    </xf>
    <xf numFmtId="3" fontId="34" fillId="33" borderId="0" xfId="0" applyNumberFormat="1" applyFont="1" applyFill="1" applyBorder="1" applyAlignment="1" applyProtection="1">
      <alignment/>
      <protection/>
    </xf>
    <xf numFmtId="1" fontId="34" fillId="33" borderId="40" xfId="0" applyNumberFormat="1" applyFont="1" applyFill="1" applyBorder="1" applyAlignment="1" applyProtection="1">
      <alignment horizontal="left"/>
      <protection/>
    </xf>
    <xf numFmtId="3" fontId="34" fillId="33" borderId="15" xfId="0" applyNumberFormat="1" applyFont="1" applyFill="1" applyBorder="1" applyAlignment="1" applyProtection="1">
      <alignment/>
      <protection/>
    </xf>
    <xf numFmtId="3" fontId="34" fillId="33" borderId="11" xfId="0" applyNumberFormat="1" applyFont="1" applyFill="1" applyBorder="1" applyAlignment="1" applyProtection="1">
      <alignment/>
      <protection/>
    </xf>
    <xf numFmtId="1" fontId="35" fillId="33" borderId="0" xfId="0" applyNumberFormat="1" applyFont="1" applyFill="1" applyBorder="1" applyAlignment="1" applyProtection="1">
      <alignment horizontal="left"/>
      <protection/>
    </xf>
    <xf numFmtId="1" fontId="8" fillId="33" borderId="28" xfId="0" applyNumberFormat="1" applyFont="1" applyFill="1" applyBorder="1" applyAlignment="1">
      <alignment/>
    </xf>
    <xf numFmtId="4" fontId="11" fillId="33" borderId="10" xfId="0" applyNumberFormat="1" applyFont="1" applyFill="1" applyBorder="1" applyAlignment="1" applyProtection="1">
      <alignment horizontal="left"/>
      <protection/>
    </xf>
    <xf numFmtId="1" fontId="31" fillId="33" borderId="26" xfId="0" applyNumberFormat="1" applyFont="1" applyFill="1" applyBorder="1" applyAlignment="1" applyProtection="1">
      <alignment/>
      <protection/>
    </xf>
    <xf numFmtId="1" fontId="31" fillId="33" borderId="29" xfId="0" applyNumberFormat="1" applyFont="1" applyFill="1" applyBorder="1" applyAlignment="1" applyProtection="1">
      <alignment/>
      <protection/>
    </xf>
    <xf numFmtId="166" fontId="31" fillId="33" borderId="38" xfId="0" applyFont="1" applyFill="1" applyBorder="1" applyAlignment="1">
      <alignment/>
    </xf>
    <xf numFmtId="1" fontId="31" fillId="33" borderId="38" xfId="0" applyNumberFormat="1" applyFont="1" applyFill="1" applyBorder="1" applyAlignment="1" applyProtection="1">
      <alignment horizontal="left"/>
      <protection/>
    </xf>
    <xf numFmtId="3" fontId="31" fillId="33" borderId="51" xfId="0" applyNumberFormat="1" applyFont="1" applyFill="1" applyBorder="1" applyAlignment="1" applyProtection="1">
      <alignment/>
      <protection/>
    </xf>
    <xf numFmtId="1" fontId="15" fillId="33" borderId="13" xfId="0" applyNumberFormat="1" applyFont="1" applyFill="1" applyBorder="1" applyAlignment="1" applyProtection="1">
      <alignment horizontal="left"/>
      <protection/>
    </xf>
    <xf numFmtId="1" fontId="15" fillId="33" borderId="15" xfId="0" applyNumberFormat="1" applyFont="1" applyFill="1" applyBorder="1" applyAlignment="1" applyProtection="1">
      <alignment/>
      <protection/>
    </xf>
    <xf numFmtId="4" fontId="16" fillId="33" borderId="11" xfId="0" applyNumberFormat="1" applyFont="1" applyFill="1" applyBorder="1" applyAlignment="1" applyProtection="1">
      <alignment/>
      <protection/>
    </xf>
    <xf numFmtId="1" fontId="30" fillId="33" borderId="0" xfId="0" applyNumberFormat="1" applyFont="1" applyFill="1" applyBorder="1" applyAlignment="1" applyProtection="1">
      <alignment horizontal="left"/>
      <protection/>
    </xf>
    <xf numFmtId="1" fontId="30" fillId="33" borderId="0" xfId="0" applyNumberFormat="1" applyFont="1" applyFill="1" applyBorder="1" applyAlignment="1" applyProtection="1">
      <alignment/>
      <protection/>
    </xf>
    <xf numFmtId="4" fontId="32" fillId="33" borderId="0" xfId="0" applyNumberFormat="1" applyFont="1" applyFill="1" applyBorder="1" applyAlignment="1" applyProtection="1">
      <alignment/>
      <protection/>
    </xf>
    <xf numFmtId="1" fontId="15" fillId="33" borderId="0" xfId="0" applyNumberFormat="1" applyFont="1" applyFill="1" applyAlignment="1" applyProtection="1">
      <alignment/>
      <protection/>
    </xf>
    <xf numFmtId="1" fontId="10" fillId="33" borderId="15" xfId="0" applyNumberFormat="1" applyFont="1" applyFill="1" applyBorder="1" applyAlignment="1" applyProtection="1">
      <alignment horizontal="left"/>
      <protection/>
    </xf>
    <xf numFmtId="1" fontId="10" fillId="33" borderId="0" xfId="0" applyNumberFormat="1" applyFont="1" applyFill="1" applyBorder="1" applyAlignment="1" applyProtection="1">
      <alignment horizontal="left"/>
      <protection/>
    </xf>
    <xf numFmtId="4" fontId="7" fillId="33" borderId="0" xfId="0" applyNumberFormat="1" applyFont="1" applyFill="1" applyBorder="1" applyAlignment="1">
      <alignment horizontal="center"/>
    </xf>
    <xf numFmtId="1" fontId="33" fillId="33" borderId="26" xfId="0" applyNumberFormat="1" applyFont="1" applyFill="1" applyBorder="1" applyAlignment="1">
      <alignment/>
    </xf>
    <xf numFmtId="1" fontId="22" fillId="33" borderId="29" xfId="0" applyNumberFormat="1" applyFont="1" applyFill="1" applyBorder="1" applyAlignment="1" applyProtection="1">
      <alignment horizontal="center"/>
      <protection/>
    </xf>
    <xf numFmtId="1" fontId="38" fillId="33" borderId="29" xfId="0" applyNumberFormat="1" applyFont="1" applyFill="1" applyBorder="1" applyAlignment="1">
      <alignment horizontal="left"/>
    </xf>
    <xf numFmtId="1" fontId="33" fillId="33" borderId="29" xfId="0" applyNumberFormat="1" applyFont="1" applyFill="1" applyBorder="1" applyAlignment="1" applyProtection="1">
      <alignment horizontal="centerContinuous"/>
      <protection/>
    </xf>
    <xf numFmtId="2" fontId="33" fillId="33" borderId="29" xfId="0" applyNumberFormat="1" applyFont="1" applyFill="1" applyBorder="1" applyAlignment="1" applyProtection="1">
      <alignment horizontal="left"/>
      <protection/>
    </xf>
    <xf numFmtId="1" fontId="33" fillId="33" borderId="26" xfId="0" applyNumberFormat="1" applyFont="1" applyFill="1" applyBorder="1" applyAlignment="1" applyProtection="1">
      <alignment horizontal="left"/>
      <protection/>
    </xf>
    <xf numFmtId="1" fontId="40" fillId="33" borderId="29" xfId="0" applyNumberFormat="1" applyFont="1" applyFill="1" applyBorder="1" applyAlignment="1" applyProtection="1">
      <alignment horizontal="left"/>
      <protection/>
    </xf>
    <xf numFmtId="166" fontId="33" fillId="33" borderId="30" xfId="0" applyFont="1" applyFill="1" applyBorder="1" applyAlignment="1">
      <alignment horizontal="right"/>
    </xf>
    <xf numFmtId="166" fontId="19" fillId="33" borderId="0" xfId="0" applyFont="1" applyFill="1" applyBorder="1" applyAlignment="1">
      <alignment/>
    </xf>
    <xf numFmtId="3" fontId="31" fillId="33" borderId="45" xfId="0" applyNumberFormat="1" applyFont="1" applyFill="1" applyBorder="1" applyAlignment="1">
      <alignment/>
    </xf>
    <xf numFmtId="3" fontId="34" fillId="33" borderId="41" xfId="0" applyNumberFormat="1" applyFont="1" applyFill="1" applyBorder="1" applyAlignment="1">
      <alignment/>
    </xf>
    <xf numFmtId="3" fontId="34" fillId="33" borderId="57" xfId="0" applyNumberFormat="1" applyFont="1" applyFill="1" applyBorder="1" applyAlignment="1">
      <alignment/>
    </xf>
    <xf numFmtId="3" fontId="34" fillId="33" borderId="45" xfId="0" applyNumberFormat="1" applyFont="1" applyFill="1" applyBorder="1" applyAlignment="1" applyProtection="1">
      <alignment/>
      <protection/>
    </xf>
    <xf numFmtId="3" fontId="34" fillId="33" borderId="52" xfId="0" applyNumberFormat="1" applyFont="1" applyFill="1" applyBorder="1" applyAlignment="1" applyProtection="1">
      <alignment/>
      <protection/>
    </xf>
    <xf numFmtId="3" fontId="34" fillId="33" borderId="22" xfId="0" applyNumberFormat="1" applyFont="1" applyFill="1" applyBorder="1" applyAlignment="1" applyProtection="1">
      <alignment/>
      <protection/>
    </xf>
    <xf numFmtId="1" fontId="34" fillId="33" borderId="45" xfId="0" applyNumberFormat="1" applyFont="1" applyFill="1" applyBorder="1" applyAlignment="1" applyProtection="1">
      <alignment/>
      <protection/>
    </xf>
    <xf numFmtId="1" fontId="34" fillId="33" borderId="0" xfId="0" applyNumberFormat="1" applyFont="1" applyFill="1" applyBorder="1" applyAlignment="1" applyProtection="1">
      <alignment/>
      <protection/>
    </xf>
    <xf numFmtId="3" fontId="34" fillId="33" borderId="41" xfId="0" applyNumberFormat="1" applyFont="1" applyFill="1" applyBorder="1" applyAlignment="1" applyProtection="1">
      <alignment/>
      <protection/>
    </xf>
    <xf numFmtId="1" fontId="11" fillId="33" borderId="47" xfId="0" applyNumberFormat="1" applyFont="1" applyFill="1" applyBorder="1" applyAlignment="1" applyProtection="1">
      <alignment/>
      <protection/>
    </xf>
    <xf numFmtId="1" fontId="11" fillId="33" borderId="15" xfId="0" applyNumberFormat="1" applyFont="1" applyFill="1" applyBorder="1" applyAlignment="1" applyProtection="1">
      <alignment/>
      <protection/>
    </xf>
    <xf numFmtId="1" fontId="15" fillId="33" borderId="0" xfId="0" applyNumberFormat="1" applyFont="1" applyFill="1" applyAlignment="1" applyProtection="1">
      <alignment horizontal="left"/>
      <protection/>
    </xf>
    <xf numFmtId="4" fontId="15" fillId="33" borderId="0" xfId="0" applyNumberFormat="1" applyFont="1" applyFill="1" applyAlignment="1" applyProtection="1">
      <alignment/>
      <protection/>
    </xf>
    <xf numFmtId="4" fontId="11" fillId="33" borderId="0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Alignment="1">
      <alignment/>
    </xf>
    <xf numFmtId="1" fontId="10" fillId="33" borderId="0" xfId="0" applyNumberFormat="1" applyFont="1" applyFill="1" applyBorder="1" applyAlignment="1">
      <alignment/>
    </xf>
    <xf numFmtId="1" fontId="39" fillId="33" borderId="29" xfId="0" applyNumberFormat="1" applyFont="1" applyFill="1" applyBorder="1" applyAlignment="1">
      <alignment horizontal="center"/>
    </xf>
    <xf numFmtId="1" fontId="38" fillId="33" borderId="29" xfId="0" applyNumberFormat="1" applyFont="1" applyFill="1" applyBorder="1" applyAlignment="1">
      <alignment/>
    </xf>
    <xf numFmtId="1" fontId="11" fillId="33" borderId="29" xfId="0" applyNumberFormat="1" applyFont="1" applyFill="1" applyBorder="1" applyAlignment="1">
      <alignment/>
    </xf>
    <xf numFmtId="1" fontId="22" fillId="33" borderId="29" xfId="0" applyNumberFormat="1" applyFont="1" applyFill="1" applyBorder="1" applyAlignment="1">
      <alignment horizontal="center"/>
    </xf>
    <xf numFmtId="1" fontId="33" fillId="33" borderId="30" xfId="0" applyNumberFormat="1" applyFont="1" applyFill="1" applyBorder="1" applyAlignment="1">
      <alignment/>
    </xf>
    <xf numFmtId="1" fontId="33" fillId="33" borderId="29" xfId="0" applyNumberFormat="1" applyFont="1" applyFill="1" applyBorder="1" applyAlignment="1">
      <alignment/>
    </xf>
    <xf numFmtId="166" fontId="47" fillId="33" borderId="30" xfId="0" applyFont="1" applyFill="1" applyBorder="1" applyAlignment="1">
      <alignment/>
    </xf>
    <xf numFmtId="3" fontId="31" fillId="33" borderId="22" xfId="0" applyNumberFormat="1" applyFont="1" applyFill="1" applyBorder="1" applyAlignment="1">
      <alignment/>
    </xf>
    <xf numFmtId="1" fontId="31" fillId="33" borderId="49" xfId="0" applyNumberFormat="1" applyFont="1" applyFill="1" applyBorder="1" applyAlignment="1" applyProtection="1">
      <alignment horizontal="right"/>
      <protection/>
    </xf>
    <xf numFmtId="1" fontId="31" fillId="33" borderId="36" xfId="0" applyNumberFormat="1" applyFont="1" applyFill="1" applyBorder="1" applyAlignment="1" applyProtection="1">
      <alignment horizontal="right"/>
      <protection/>
    </xf>
    <xf numFmtId="3" fontId="5" fillId="33" borderId="41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5" fillId="33" borderId="57" xfId="0" applyNumberFormat="1" applyFont="1" applyFill="1" applyBorder="1" applyAlignment="1">
      <alignment/>
    </xf>
    <xf numFmtId="3" fontId="11" fillId="33" borderId="22" xfId="0" applyNumberFormat="1" applyFont="1" applyFill="1" applyBorder="1" applyAlignment="1">
      <alignment/>
    </xf>
    <xf numFmtId="1" fontId="22" fillId="33" borderId="29" xfId="0" applyNumberFormat="1" applyFont="1" applyFill="1" applyBorder="1" applyAlignment="1">
      <alignment/>
    </xf>
    <xf numFmtId="1" fontId="22" fillId="33" borderId="30" xfId="0" applyNumberFormat="1" applyFont="1" applyFill="1" applyBorder="1" applyAlignment="1">
      <alignment/>
    </xf>
    <xf numFmtId="4" fontId="22" fillId="33" borderId="30" xfId="0" applyNumberFormat="1" applyFont="1" applyFill="1" applyBorder="1" applyAlignment="1">
      <alignment/>
    </xf>
    <xf numFmtId="1" fontId="31" fillId="33" borderId="23" xfId="0" applyNumberFormat="1" applyFont="1" applyFill="1" applyBorder="1" applyAlignment="1" applyProtection="1">
      <alignment horizontal="center"/>
      <protection/>
    </xf>
    <xf numFmtId="1" fontId="31" fillId="33" borderId="27" xfId="0" applyNumberFormat="1" applyFont="1" applyFill="1" applyBorder="1" applyAlignment="1" applyProtection="1">
      <alignment horizontal="center"/>
      <protection/>
    </xf>
    <xf numFmtId="4" fontId="31" fillId="33" borderId="24" xfId="0" applyNumberFormat="1" applyFont="1" applyFill="1" applyBorder="1" applyAlignment="1" applyProtection="1">
      <alignment horizontal="center"/>
      <protection/>
    </xf>
    <xf numFmtId="3" fontId="31" fillId="33" borderId="49" xfId="0" applyNumberFormat="1" applyFont="1" applyFill="1" applyBorder="1" applyAlignment="1" applyProtection="1">
      <alignment horizontal="right"/>
      <protection/>
    </xf>
    <xf numFmtId="3" fontId="31" fillId="33" borderId="36" xfId="0" applyNumberFormat="1" applyFont="1" applyFill="1" applyBorder="1" applyAlignment="1" applyProtection="1">
      <alignment horizontal="right"/>
      <protection/>
    </xf>
    <xf numFmtId="1" fontId="34" fillId="33" borderId="49" xfId="0" applyNumberFormat="1" applyFont="1" applyFill="1" applyBorder="1" applyAlignment="1" applyProtection="1">
      <alignment horizontal="left"/>
      <protection/>
    </xf>
    <xf numFmtId="3" fontId="34" fillId="33" borderId="36" xfId="0" applyNumberFormat="1" applyFont="1" applyFill="1" applyBorder="1" applyAlignment="1" applyProtection="1">
      <alignment/>
      <protection/>
    </xf>
    <xf numFmtId="166" fontId="0" fillId="33" borderId="0" xfId="0" applyFill="1" applyBorder="1" applyAlignment="1">
      <alignment/>
    </xf>
    <xf numFmtId="1" fontId="38" fillId="33" borderId="26" xfId="0" applyNumberFormat="1" applyFont="1" applyFill="1" applyBorder="1" applyAlignment="1">
      <alignment/>
    </xf>
    <xf numFmtId="3" fontId="33" fillId="33" borderId="30" xfId="0" applyNumberFormat="1" applyFont="1" applyFill="1" applyBorder="1" applyAlignment="1">
      <alignment/>
    </xf>
    <xf numFmtId="1" fontId="11" fillId="33" borderId="28" xfId="0" applyNumberFormat="1" applyFont="1" applyFill="1" applyBorder="1" applyAlignment="1" applyProtection="1">
      <alignment horizontal="left"/>
      <protection/>
    </xf>
    <xf numFmtId="1" fontId="12" fillId="33" borderId="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1" fontId="31" fillId="33" borderId="50" xfId="0" applyNumberFormat="1" applyFont="1" applyFill="1" applyBorder="1" applyAlignment="1" applyProtection="1">
      <alignment horizontal="left"/>
      <protection/>
    </xf>
    <xf numFmtId="1" fontId="31" fillId="33" borderId="41" xfId="0" applyNumberFormat="1" applyFont="1" applyFill="1" applyBorder="1" applyAlignment="1" applyProtection="1">
      <alignment horizontal="center"/>
      <protection/>
    </xf>
    <xf numFmtId="1" fontId="31" fillId="33" borderId="36" xfId="0" applyNumberFormat="1" applyFont="1" applyFill="1" applyBorder="1" applyAlignment="1" applyProtection="1">
      <alignment horizontal="center"/>
      <protection/>
    </xf>
    <xf numFmtId="1" fontId="31" fillId="33" borderId="57" xfId="0" applyNumberFormat="1" applyFont="1" applyFill="1" applyBorder="1" applyAlignment="1" applyProtection="1">
      <alignment horizontal="center"/>
      <protection/>
    </xf>
    <xf numFmtId="4" fontId="31" fillId="33" borderId="39" xfId="0" applyNumberFormat="1" applyFont="1" applyFill="1" applyBorder="1" applyAlignment="1" applyProtection="1">
      <alignment horizontal="center"/>
      <protection/>
    </xf>
    <xf numFmtId="3" fontId="31" fillId="33" borderId="41" xfId="0" applyNumberFormat="1" applyFont="1" applyFill="1" applyBorder="1" applyAlignment="1">
      <alignment/>
    </xf>
    <xf numFmtId="3" fontId="31" fillId="33" borderId="57" xfId="0" applyNumberFormat="1" applyFont="1" applyFill="1" applyBorder="1" applyAlignment="1">
      <alignment/>
    </xf>
    <xf numFmtId="3" fontId="31" fillId="33" borderId="39" xfId="0" applyNumberFormat="1" applyFont="1" applyFill="1" applyBorder="1" applyAlignment="1" applyProtection="1">
      <alignment/>
      <protection/>
    </xf>
    <xf numFmtId="166" fontId="31" fillId="33" borderId="12" xfId="0" applyFont="1" applyFill="1" applyBorder="1" applyAlignment="1">
      <alignment/>
    </xf>
    <xf numFmtId="1" fontId="31" fillId="33" borderId="12" xfId="0" applyNumberFormat="1" applyFont="1" applyFill="1" applyBorder="1" applyAlignment="1">
      <alignment/>
    </xf>
    <xf numFmtId="3" fontId="31" fillId="33" borderId="52" xfId="0" applyNumberFormat="1" applyFont="1" applyFill="1" applyBorder="1" applyAlignment="1">
      <alignment/>
    </xf>
    <xf numFmtId="1" fontId="11" fillId="33" borderId="28" xfId="0" applyNumberFormat="1" applyFont="1" applyFill="1" applyBorder="1" applyAlignment="1">
      <alignment/>
    </xf>
    <xf numFmtId="3" fontId="34" fillId="33" borderId="51" xfId="0" applyNumberFormat="1" applyFont="1" applyFill="1" applyBorder="1" applyAlignment="1" applyProtection="1">
      <alignment/>
      <protection/>
    </xf>
    <xf numFmtId="1" fontId="34" fillId="33" borderId="12" xfId="0" applyNumberFormat="1" applyFont="1" applyFill="1" applyBorder="1" applyAlignment="1">
      <alignment/>
    </xf>
    <xf numFmtId="3" fontId="34" fillId="33" borderId="0" xfId="0" applyNumberFormat="1" applyFont="1" applyFill="1" applyBorder="1" applyAlignment="1">
      <alignment/>
    </xf>
    <xf numFmtId="3" fontId="34" fillId="33" borderId="10" xfId="0" applyNumberFormat="1" applyFont="1" applyFill="1" applyBorder="1" applyAlignment="1" applyProtection="1">
      <alignment/>
      <protection/>
    </xf>
    <xf numFmtId="1" fontId="34" fillId="33" borderId="28" xfId="0" applyNumberFormat="1" applyFont="1" applyFill="1" applyBorder="1" applyAlignment="1">
      <alignment/>
    </xf>
    <xf numFmtId="3" fontId="31" fillId="33" borderId="26" xfId="0" applyNumberFormat="1" applyFont="1" applyFill="1" applyBorder="1" applyAlignment="1" applyProtection="1">
      <alignment horizontal="center"/>
      <protection/>
    </xf>
    <xf numFmtId="3" fontId="31" fillId="33" borderId="29" xfId="0" applyNumberFormat="1" applyFont="1" applyFill="1" applyBorder="1" applyAlignment="1" applyProtection="1">
      <alignment horizontal="center"/>
      <protection/>
    </xf>
    <xf numFmtId="3" fontId="31" fillId="33" borderId="30" xfId="0" applyNumberFormat="1" applyFont="1" applyFill="1" applyBorder="1" applyAlignment="1" applyProtection="1">
      <alignment/>
      <protection/>
    </xf>
    <xf numFmtId="166" fontId="43" fillId="33" borderId="12" xfId="0" applyFont="1" applyFill="1" applyBorder="1" applyAlignment="1">
      <alignment/>
    </xf>
    <xf numFmtId="3" fontId="43" fillId="33" borderId="0" xfId="0" applyNumberFormat="1" applyFont="1" applyFill="1" applyBorder="1" applyAlignment="1">
      <alignment/>
    </xf>
    <xf numFmtId="3" fontId="43" fillId="33" borderId="10" xfId="0" applyNumberFormat="1" applyFont="1" applyFill="1" applyBorder="1" applyAlignment="1" applyProtection="1">
      <alignment/>
      <protection/>
    </xf>
    <xf numFmtId="3" fontId="34" fillId="33" borderId="10" xfId="55" applyNumberFormat="1" applyFont="1" applyFill="1" applyBorder="1" applyAlignment="1">
      <alignment/>
    </xf>
    <xf numFmtId="1" fontId="34" fillId="33" borderId="28" xfId="0" applyNumberFormat="1" applyFont="1" applyFill="1" applyBorder="1" applyAlignment="1" applyProtection="1">
      <alignment horizontal="left"/>
      <protection/>
    </xf>
    <xf numFmtId="3" fontId="44" fillId="33" borderId="22" xfId="0" applyNumberFormat="1" applyFont="1" applyFill="1" applyBorder="1" applyAlignment="1">
      <alignment/>
    </xf>
    <xf numFmtId="1" fontId="34" fillId="33" borderId="12" xfId="0" applyNumberFormat="1" applyFont="1" applyFill="1" applyBorder="1" applyAlignment="1" applyProtection="1">
      <alignment horizontal="left"/>
      <protection/>
    </xf>
    <xf numFmtId="1" fontId="11" fillId="33" borderId="13" xfId="0" applyNumberFormat="1" applyFont="1" applyFill="1" applyBorder="1" applyAlignment="1" applyProtection="1">
      <alignment horizontal="left"/>
      <protection/>
    </xf>
    <xf numFmtId="1" fontId="11" fillId="33" borderId="15" xfId="0" applyNumberFormat="1" applyFont="1" applyFill="1" applyBorder="1" applyAlignment="1" applyProtection="1">
      <alignment horizontal="left"/>
      <protection/>
    </xf>
    <xf numFmtId="3" fontId="15" fillId="33" borderId="11" xfId="0" applyNumberFormat="1" applyFont="1" applyFill="1" applyBorder="1" applyAlignment="1">
      <alignment/>
    </xf>
    <xf numFmtId="4" fontId="11" fillId="33" borderId="0" xfId="0" applyNumberFormat="1" applyFont="1" applyFill="1" applyBorder="1" applyAlignment="1">
      <alignment/>
    </xf>
    <xf numFmtId="1" fontId="10" fillId="33" borderId="0" xfId="0" applyNumberFormat="1" applyFont="1" applyFill="1" applyAlignment="1" applyProtection="1">
      <alignment horizontal="left"/>
      <protection/>
    </xf>
    <xf numFmtId="1" fontId="12" fillId="33" borderId="0" xfId="0" applyNumberFormat="1" applyFont="1" applyFill="1" applyAlignment="1" applyProtection="1">
      <alignment horizontal="left"/>
      <protection/>
    </xf>
    <xf numFmtId="1" fontId="33" fillId="33" borderId="30" xfId="0" applyNumberFormat="1" applyFont="1" applyFill="1" applyBorder="1" applyAlignment="1">
      <alignment horizontal="right"/>
    </xf>
    <xf numFmtId="1" fontId="11" fillId="33" borderId="29" xfId="0" applyNumberFormat="1" applyFont="1" applyFill="1" applyBorder="1" applyAlignment="1" applyProtection="1">
      <alignment horizontal="left"/>
      <protection/>
    </xf>
    <xf numFmtId="4" fontId="11" fillId="33" borderId="0" xfId="0" applyNumberFormat="1" applyFont="1" applyFill="1" applyAlignment="1">
      <alignment/>
    </xf>
    <xf numFmtId="1" fontId="31" fillId="33" borderId="26" xfId="0" applyNumberFormat="1" applyFont="1" applyFill="1" applyBorder="1" applyAlignment="1" applyProtection="1">
      <alignment horizontal="left"/>
      <protection/>
    </xf>
    <xf numFmtId="1" fontId="7" fillId="33" borderId="27" xfId="0" applyNumberFormat="1" applyFont="1" applyFill="1" applyBorder="1" applyAlignment="1">
      <alignment/>
    </xf>
    <xf numFmtId="4" fontId="7" fillId="33" borderId="24" xfId="0" applyNumberFormat="1" applyFont="1" applyFill="1" applyBorder="1" applyAlignment="1">
      <alignment/>
    </xf>
    <xf numFmtId="1" fontId="31" fillId="33" borderId="16" xfId="0" applyNumberFormat="1" applyFont="1" applyFill="1" applyBorder="1" applyAlignment="1" applyProtection="1">
      <alignment/>
      <protection/>
    </xf>
    <xf numFmtId="1" fontId="31" fillId="33" borderId="27" xfId="0" applyNumberFormat="1" applyFont="1" applyFill="1" applyBorder="1" applyAlignment="1">
      <alignment/>
    </xf>
    <xf numFmtId="3" fontId="31" fillId="33" borderId="16" xfId="0" applyNumberFormat="1" applyFont="1" applyFill="1" applyBorder="1" applyAlignment="1" applyProtection="1">
      <alignment/>
      <protection/>
    </xf>
    <xf numFmtId="3" fontId="31" fillId="33" borderId="27" xfId="0" applyNumberFormat="1" applyFont="1" applyFill="1" applyBorder="1" applyAlignment="1">
      <alignment/>
    </xf>
    <xf numFmtId="166" fontId="4" fillId="33" borderId="0" xfId="0" applyFont="1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1" fontId="31" fillId="33" borderId="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3" fontId="31" fillId="33" borderId="15" xfId="0" applyNumberFormat="1" applyFont="1" applyFill="1" applyBorder="1" applyAlignment="1">
      <alignment/>
    </xf>
    <xf numFmtId="1" fontId="34" fillId="33" borderId="15" xfId="0" applyNumberFormat="1" applyFont="1" applyFill="1" applyBorder="1" applyAlignment="1" applyProtection="1">
      <alignment horizontal="left"/>
      <protection/>
    </xf>
    <xf numFmtId="3" fontId="34" fillId="33" borderId="15" xfId="0" applyNumberFormat="1" applyFont="1" applyFill="1" applyBorder="1" applyAlignment="1">
      <alignment/>
    </xf>
    <xf numFmtId="1" fontId="31" fillId="33" borderId="58" xfId="0" applyNumberFormat="1" applyFont="1" applyFill="1" applyBorder="1" applyAlignment="1" applyProtection="1">
      <alignment horizontal="left"/>
      <protection/>
    </xf>
    <xf numFmtId="4" fontId="41" fillId="33" borderId="30" xfId="0" applyNumberFormat="1" applyFont="1" applyFill="1" applyBorder="1" applyAlignment="1" applyProtection="1">
      <alignment horizontal="center"/>
      <protection/>
    </xf>
    <xf numFmtId="166" fontId="31" fillId="33" borderId="17" xfId="0" applyFont="1" applyFill="1" applyBorder="1" applyAlignment="1">
      <alignment/>
    </xf>
    <xf numFmtId="3" fontId="31" fillId="33" borderId="0" xfId="0" applyNumberFormat="1" applyFont="1" applyFill="1" applyBorder="1" applyAlignment="1">
      <alignment horizontal="right"/>
    </xf>
    <xf numFmtId="3" fontId="31" fillId="33" borderId="10" xfId="0" applyNumberFormat="1" applyFont="1" applyFill="1" applyBorder="1" applyAlignment="1">
      <alignment/>
    </xf>
    <xf numFmtId="166" fontId="31" fillId="33" borderId="58" xfId="0" applyFont="1" applyFill="1" applyBorder="1" applyAlignment="1">
      <alignment/>
    </xf>
    <xf numFmtId="3" fontId="31" fillId="33" borderId="26" xfId="0" applyNumberFormat="1" applyFont="1" applyFill="1" applyBorder="1" applyAlignment="1">
      <alignment horizontal="right"/>
    </xf>
    <xf numFmtId="3" fontId="31" fillId="33" borderId="29" xfId="0" applyNumberFormat="1" applyFont="1" applyFill="1" applyBorder="1" applyAlignment="1">
      <alignment horizontal="right"/>
    </xf>
    <xf numFmtId="3" fontId="31" fillId="33" borderId="30" xfId="0" applyNumberFormat="1" applyFont="1" applyFill="1" applyBorder="1" applyAlignment="1">
      <alignment/>
    </xf>
    <xf numFmtId="3" fontId="31" fillId="33" borderId="11" xfId="0" applyNumberFormat="1" applyFont="1" applyFill="1" applyBorder="1" applyAlignment="1">
      <alignment/>
    </xf>
    <xf numFmtId="166" fontId="34" fillId="33" borderId="16" xfId="0" applyFont="1" applyFill="1" applyBorder="1" applyAlignment="1">
      <alignment/>
    </xf>
    <xf numFmtId="3" fontId="34" fillId="33" borderId="27" xfId="0" applyNumberFormat="1" applyFont="1" applyFill="1" applyBorder="1" applyAlignment="1" applyProtection="1">
      <alignment/>
      <protection/>
    </xf>
    <xf numFmtId="3" fontId="34" fillId="33" borderId="24" xfId="0" applyNumberFormat="1" applyFont="1" applyFill="1" applyBorder="1" applyAlignment="1" applyProtection="1">
      <alignment/>
      <protection/>
    </xf>
    <xf numFmtId="1" fontId="35" fillId="33" borderId="17" xfId="0" applyNumberFormat="1" applyFont="1" applyFill="1" applyBorder="1" applyAlignment="1" applyProtection="1">
      <alignment horizontal="left"/>
      <protection/>
    </xf>
    <xf numFmtId="3" fontId="34" fillId="33" borderId="12" xfId="0" applyNumberFormat="1" applyFont="1" applyFill="1" applyBorder="1" applyAlignment="1" applyProtection="1">
      <alignment/>
      <protection/>
    </xf>
    <xf numFmtId="3" fontId="34" fillId="33" borderId="0" xfId="0" applyNumberFormat="1" applyFont="1" applyFill="1" applyBorder="1" applyAlignment="1" applyProtection="1">
      <alignment horizontal="right"/>
      <protection/>
    </xf>
    <xf numFmtId="3" fontId="34" fillId="33" borderId="10" xfId="0" applyNumberFormat="1" applyFont="1" applyFill="1" applyBorder="1" applyAlignment="1" applyProtection="1">
      <alignment horizontal="right"/>
      <protection/>
    </xf>
    <xf numFmtId="1" fontId="25" fillId="33" borderId="0" xfId="0" applyNumberFormat="1" applyFont="1" applyFill="1" applyAlignment="1">
      <alignment/>
    </xf>
    <xf numFmtId="166" fontId="8" fillId="33" borderId="28" xfId="0" applyFont="1" applyFill="1" applyBorder="1" applyAlignment="1">
      <alignment/>
    </xf>
    <xf numFmtId="166" fontId="8" fillId="33" borderId="0" xfId="0" applyFont="1" applyFill="1" applyBorder="1" applyAlignment="1">
      <alignment horizontal="center"/>
    </xf>
    <xf numFmtId="166" fontId="8" fillId="33" borderId="10" xfId="0" applyFont="1" applyFill="1" applyBorder="1" applyAlignment="1">
      <alignment/>
    </xf>
    <xf numFmtId="1" fontId="34" fillId="33" borderId="50" xfId="0" applyNumberFormat="1" applyFont="1" applyFill="1" applyBorder="1" applyAlignment="1" applyProtection="1">
      <alignment horizontal="left"/>
      <protection/>
    </xf>
    <xf numFmtId="3" fontId="34" fillId="33" borderId="22" xfId="0" applyNumberFormat="1" applyFont="1" applyFill="1" applyBorder="1" applyAlignment="1" applyProtection="1">
      <alignment horizontal="left"/>
      <protection/>
    </xf>
    <xf numFmtId="3" fontId="34" fillId="33" borderId="51" xfId="55" applyNumberFormat="1" applyFont="1" applyFill="1" applyBorder="1" applyAlignment="1">
      <alignment/>
    </xf>
    <xf numFmtId="3" fontId="34" fillId="33" borderId="10" xfId="55" applyNumberFormat="1" applyFont="1" applyFill="1" applyBorder="1" applyAlignment="1" applyProtection="1">
      <alignment horizontal="right"/>
      <protection/>
    </xf>
    <xf numFmtId="166" fontId="34" fillId="33" borderId="12" xfId="0" applyFont="1" applyFill="1" applyBorder="1" applyAlignment="1">
      <alignment/>
    </xf>
    <xf numFmtId="3" fontId="34" fillId="33" borderId="0" xfId="55" applyNumberFormat="1" applyFont="1" applyFill="1" applyBorder="1" applyAlignment="1">
      <alignment/>
    </xf>
    <xf numFmtId="3" fontId="34" fillId="33" borderId="22" xfId="0" applyNumberFormat="1" applyFont="1" applyFill="1" applyBorder="1" applyAlignment="1" applyProtection="1">
      <alignment horizontal="right"/>
      <protection/>
    </xf>
    <xf numFmtId="3" fontId="34" fillId="33" borderId="10" xfId="55" applyNumberFormat="1" applyFont="1" applyFill="1" applyBorder="1" applyAlignment="1" applyProtection="1">
      <alignment/>
      <protection/>
    </xf>
    <xf numFmtId="3" fontId="34" fillId="33" borderId="0" xfId="0" applyNumberFormat="1" applyFont="1" applyFill="1" applyBorder="1" applyAlignment="1" applyProtection="1">
      <alignment horizontal="left"/>
      <protection/>
    </xf>
    <xf numFmtId="3" fontId="34" fillId="33" borderId="22" xfId="0" applyNumberFormat="1" applyFont="1" applyFill="1" applyBorder="1" applyAlignment="1">
      <alignment/>
    </xf>
    <xf numFmtId="3" fontId="34" fillId="33" borderId="51" xfId="55" applyNumberFormat="1" applyFont="1" applyFill="1" applyBorder="1" applyAlignment="1" applyProtection="1">
      <alignment/>
      <protection/>
    </xf>
    <xf numFmtId="1" fontId="11" fillId="33" borderId="15" xfId="0" applyNumberFormat="1" applyFont="1" applyFill="1" applyBorder="1" applyAlignment="1">
      <alignment/>
    </xf>
    <xf numFmtId="1" fontId="33" fillId="33" borderId="15" xfId="0" applyNumberFormat="1" applyFont="1" applyFill="1" applyBorder="1" applyAlignment="1">
      <alignment/>
    </xf>
    <xf numFmtId="1" fontId="33" fillId="33" borderId="0" xfId="0" applyNumberFormat="1" applyFont="1" applyFill="1" applyBorder="1" applyAlignment="1">
      <alignment/>
    </xf>
    <xf numFmtId="4" fontId="33" fillId="33" borderId="0" xfId="0" applyNumberFormat="1" applyFont="1" applyFill="1" applyBorder="1" applyAlignment="1">
      <alignment/>
    </xf>
    <xf numFmtId="166" fontId="33" fillId="33" borderId="0" xfId="0" applyFont="1" applyFill="1" applyBorder="1" applyAlignment="1">
      <alignment/>
    </xf>
    <xf numFmtId="1" fontId="22" fillId="33" borderId="0" xfId="0" applyNumberFormat="1" applyFont="1" applyFill="1" applyBorder="1" applyAlignment="1">
      <alignment/>
    </xf>
    <xf numFmtId="4" fontId="33" fillId="33" borderId="29" xfId="0" applyNumberFormat="1" applyFont="1" applyFill="1" applyBorder="1" applyAlignment="1">
      <alignment/>
    </xf>
    <xf numFmtId="1" fontId="47" fillId="33" borderId="30" xfId="0" applyNumberFormat="1" applyFont="1" applyFill="1" applyBorder="1" applyAlignment="1">
      <alignment horizontal="right"/>
    </xf>
    <xf numFmtId="1" fontId="27" fillId="33" borderId="12" xfId="0" applyNumberFormat="1" applyFont="1" applyFill="1" applyBorder="1" applyAlignment="1">
      <alignment/>
    </xf>
    <xf numFmtId="1" fontId="28" fillId="33" borderId="0" xfId="0" applyNumberFormat="1" applyFont="1" applyFill="1" applyBorder="1" applyAlignment="1">
      <alignment/>
    </xf>
    <xf numFmtId="1" fontId="48" fillId="33" borderId="0" xfId="0" applyNumberFormat="1" applyFont="1" applyFill="1" applyBorder="1" applyAlignment="1" applyProtection="1">
      <alignment horizontal="left"/>
      <protection/>
    </xf>
    <xf numFmtId="1" fontId="48" fillId="33" borderId="0" xfId="0" applyNumberFormat="1" applyFont="1" applyFill="1" applyBorder="1" applyAlignment="1">
      <alignment/>
    </xf>
    <xf numFmtId="166" fontId="42" fillId="33" borderId="0" xfId="0" applyFont="1" applyFill="1" applyBorder="1" applyAlignment="1">
      <alignment/>
    </xf>
    <xf numFmtId="1" fontId="34" fillId="33" borderId="0" xfId="0" applyNumberFormat="1" applyFont="1" applyFill="1" applyBorder="1" applyAlignment="1" applyProtection="1">
      <alignment horizontal="center"/>
      <protection/>
    </xf>
    <xf numFmtId="1" fontId="34" fillId="33" borderId="0" xfId="0" applyNumberFormat="1" applyFont="1" applyFill="1" applyBorder="1" applyAlignment="1">
      <alignment/>
    </xf>
    <xf numFmtId="4" fontId="34" fillId="33" borderId="0" xfId="0" applyNumberFormat="1" applyFont="1" applyFill="1" applyBorder="1" applyAlignment="1">
      <alignment horizontal="center"/>
    </xf>
    <xf numFmtId="166" fontId="44" fillId="33" borderId="36" xfId="0" applyFont="1" applyFill="1" applyBorder="1" applyAlignment="1">
      <alignment/>
    </xf>
    <xf numFmtId="1" fontId="34" fillId="33" borderId="36" xfId="0" applyNumberFormat="1" applyFont="1" applyFill="1" applyBorder="1" applyAlignment="1">
      <alignment/>
    </xf>
    <xf numFmtId="9" fontId="34" fillId="33" borderId="36" xfId="48" applyNumberFormat="1" applyFont="1" applyFill="1" applyBorder="1" applyAlignment="1">
      <alignment horizontal="center"/>
    </xf>
    <xf numFmtId="3" fontId="59" fillId="33" borderId="36" xfId="55" applyNumberFormat="1" applyFont="1" applyFill="1" applyBorder="1" applyAlignment="1">
      <alignment/>
    </xf>
    <xf numFmtId="3" fontId="59" fillId="33" borderId="59" xfId="55" applyNumberFormat="1" applyFont="1" applyFill="1" applyBorder="1" applyAlignment="1" applyProtection="1">
      <alignment/>
      <protection/>
    </xf>
    <xf numFmtId="9" fontId="44" fillId="33" borderId="36" xfId="0" applyNumberFormat="1" applyFont="1" applyFill="1" applyBorder="1" applyAlignment="1">
      <alignment horizontal="center"/>
    </xf>
    <xf numFmtId="3" fontId="59" fillId="33" borderId="36" xfId="55" applyNumberFormat="1" applyFont="1" applyFill="1" applyBorder="1" applyAlignment="1" applyProtection="1">
      <alignment horizontal="right"/>
      <protection/>
    </xf>
    <xf numFmtId="3" fontId="59" fillId="33" borderId="59" xfId="55" applyNumberFormat="1" applyFont="1" applyFill="1" applyBorder="1" applyAlignment="1">
      <alignment/>
    </xf>
    <xf numFmtId="3" fontId="59" fillId="33" borderId="36" xfId="55" applyNumberFormat="1" applyFont="1" applyFill="1" applyBorder="1" applyAlignment="1" applyProtection="1">
      <alignment/>
      <protection/>
    </xf>
    <xf numFmtId="1" fontId="34" fillId="33" borderId="52" xfId="0" applyNumberFormat="1" applyFont="1" applyFill="1" applyBorder="1" applyAlignment="1" applyProtection="1">
      <alignment horizontal="left"/>
      <protection/>
    </xf>
    <xf numFmtId="166" fontId="44" fillId="33" borderId="22" xfId="0" applyFont="1" applyFill="1" applyBorder="1" applyAlignment="1">
      <alignment/>
    </xf>
    <xf numFmtId="1" fontId="34" fillId="33" borderId="22" xfId="0" applyNumberFormat="1" applyFont="1" applyFill="1" applyBorder="1" applyAlignment="1">
      <alignment/>
    </xf>
    <xf numFmtId="9" fontId="34" fillId="33" borderId="22" xfId="0" applyNumberFormat="1" applyFont="1" applyFill="1" applyBorder="1" applyAlignment="1">
      <alignment horizontal="center"/>
    </xf>
    <xf numFmtId="3" fontId="59" fillId="33" borderId="22" xfId="55" applyNumberFormat="1" applyFont="1" applyFill="1" applyBorder="1" applyAlignment="1">
      <alignment/>
    </xf>
    <xf numFmtId="3" fontId="59" fillId="33" borderId="46" xfId="55" applyNumberFormat="1" applyFont="1" applyFill="1" applyBorder="1" applyAlignment="1" applyProtection="1">
      <alignment/>
      <protection/>
    </xf>
    <xf numFmtId="9" fontId="34" fillId="33" borderId="36" xfId="0" applyNumberFormat="1" applyFont="1" applyFill="1" applyBorder="1" applyAlignment="1">
      <alignment horizontal="center"/>
    </xf>
    <xf numFmtId="4" fontId="11" fillId="33" borderId="0" xfId="0" applyNumberFormat="1" applyFont="1" applyFill="1" applyBorder="1" applyAlignment="1" applyProtection="1">
      <alignment horizontal="center"/>
      <protection/>
    </xf>
    <xf numFmtId="9" fontId="8" fillId="33" borderId="0" xfId="0" applyNumberFormat="1" applyFont="1" applyFill="1" applyBorder="1" applyAlignment="1">
      <alignment horizontal="center"/>
    </xf>
    <xf numFmtId="3" fontId="64" fillId="33" borderId="0" xfId="55" applyNumberFormat="1" applyFont="1" applyFill="1" applyBorder="1" applyAlignment="1">
      <alignment/>
    </xf>
    <xf numFmtId="166" fontId="48" fillId="33" borderId="0" xfId="0" applyFont="1" applyFill="1" applyBorder="1" applyAlignment="1">
      <alignment/>
    </xf>
    <xf numFmtId="1" fontId="49" fillId="33" borderId="0" xfId="0" applyNumberFormat="1" applyFont="1" applyFill="1" applyBorder="1" applyAlignment="1">
      <alignment/>
    </xf>
    <xf numFmtId="1" fontId="34" fillId="33" borderId="22" xfId="0" applyNumberFormat="1" applyFont="1" applyFill="1" applyBorder="1" applyAlignment="1" applyProtection="1">
      <alignment horizontal="left"/>
      <protection/>
    </xf>
    <xf numFmtId="9" fontId="15" fillId="33" borderId="0" xfId="0" applyNumberFormat="1" applyFont="1" applyFill="1" applyBorder="1" applyAlignment="1">
      <alignment horizontal="center"/>
    </xf>
    <xf numFmtId="3" fontId="65" fillId="33" borderId="0" xfId="55" applyNumberFormat="1" applyFont="1" applyFill="1" applyBorder="1" applyAlignment="1">
      <alignment/>
    </xf>
    <xf numFmtId="1" fontId="50" fillId="33" borderId="0" xfId="0" applyNumberFormat="1" applyFont="1" applyFill="1" applyBorder="1" applyAlignment="1">
      <alignment/>
    </xf>
    <xf numFmtId="1" fontId="34" fillId="33" borderId="36" xfId="0" applyNumberFormat="1" applyFont="1" applyFill="1" applyBorder="1" applyAlignment="1" applyProtection="1">
      <alignment horizontal="left"/>
      <protection/>
    </xf>
    <xf numFmtId="3" fontId="59" fillId="33" borderId="59" xfId="55" applyNumberFormat="1" applyFont="1" applyFill="1" applyBorder="1" applyAlignment="1" applyProtection="1">
      <alignment horizontal="right"/>
      <protection/>
    </xf>
    <xf numFmtId="3" fontId="59" fillId="33" borderId="59" xfId="55" applyNumberFormat="1" applyFont="1" applyFill="1" applyBorder="1" applyAlignment="1">
      <alignment horizontal="right"/>
    </xf>
    <xf numFmtId="1" fontId="27" fillId="33" borderId="13" xfId="0" applyNumberFormat="1" applyFont="1" applyFill="1" applyBorder="1" applyAlignment="1">
      <alignment/>
    </xf>
    <xf numFmtId="166" fontId="8" fillId="33" borderId="15" xfId="0" applyFont="1" applyFill="1" applyBorder="1" applyAlignment="1">
      <alignment/>
    </xf>
    <xf numFmtId="1" fontId="34" fillId="33" borderId="47" xfId="0" applyNumberFormat="1" applyFont="1" applyFill="1" applyBorder="1" applyAlignment="1" applyProtection="1">
      <alignment horizontal="left"/>
      <protection/>
    </xf>
    <xf numFmtId="166" fontId="44" fillId="33" borderId="15" xfId="0" applyFont="1" applyFill="1" applyBorder="1" applyAlignment="1">
      <alignment/>
    </xf>
    <xf numFmtId="1" fontId="34" fillId="33" borderId="15" xfId="0" applyNumberFormat="1" applyFont="1" applyFill="1" applyBorder="1" applyAlignment="1">
      <alignment/>
    </xf>
    <xf numFmtId="3" fontId="59" fillId="33" borderId="15" xfId="55" applyNumberFormat="1" applyFont="1" applyFill="1" applyBorder="1" applyAlignment="1">
      <alignment/>
    </xf>
    <xf numFmtId="3" fontId="59" fillId="33" borderId="48" xfId="55" applyNumberFormat="1" applyFont="1" applyFill="1" applyBorder="1" applyAlignment="1" applyProtection="1">
      <alignment/>
      <protection/>
    </xf>
    <xf numFmtId="166" fontId="38" fillId="33" borderId="26" xfId="0" applyFont="1" applyFill="1" applyBorder="1" applyAlignment="1">
      <alignment/>
    </xf>
    <xf numFmtId="1" fontId="33" fillId="33" borderId="29" xfId="0" applyNumberFormat="1" applyFont="1" applyFill="1" applyBorder="1" applyAlignment="1" applyProtection="1">
      <alignment horizontal="left"/>
      <protection/>
    </xf>
    <xf numFmtId="1" fontId="31" fillId="33" borderId="55" xfId="0" applyNumberFormat="1" applyFont="1" applyFill="1" applyBorder="1" applyAlignment="1" applyProtection="1">
      <alignment horizontal="left"/>
      <protection/>
    </xf>
    <xf numFmtId="1" fontId="31" fillId="33" borderId="68" xfId="0" applyNumberFormat="1" applyFont="1" applyFill="1" applyBorder="1" applyAlignment="1" applyProtection="1">
      <alignment horizontal="left"/>
      <protection/>
    </xf>
    <xf numFmtId="1" fontId="31" fillId="33" borderId="55" xfId="0" applyNumberFormat="1" applyFont="1" applyFill="1" applyBorder="1" applyAlignment="1" applyProtection="1">
      <alignment horizontal="right"/>
      <protection/>
    </xf>
    <xf numFmtId="1" fontId="11" fillId="33" borderId="68" xfId="0" applyNumberFormat="1" applyFont="1" applyFill="1" applyBorder="1" applyAlignment="1" applyProtection="1">
      <alignment horizontal="left"/>
      <protection/>
    </xf>
    <xf numFmtId="1" fontId="31" fillId="33" borderId="65" xfId="0" applyNumberFormat="1" applyFont="1" applyFill="1" applyBorder="1" applyAlignment="1">
      <alignment horizontal="left"/>
    </xf>
    <xf numFmtId="1" fontId="31" fillId="33" borderId="36" xfId="0" applyNumberFormat="1" applyFont="1" applyFill="1" applyBorder="1" applyAlignment="1" applyProtection="1">
      <alignment/>
      <protection/>
    </xf>
    <xf numFmtId="1" fontId="31" fillId="33" borderId="65" xfId="0" applyNumberFormat="1" applyFont="1" applyFill="1" applyBorder="1" applyAlignment="1">
      <alignment horizontal="right"/>
    </xf>
    <xf numFmtId="166" fontId="8" fillId="33" borderId="36" xfId="0" applyFont="1" applyFill="1" applyBorder="1" applyAlignment="1">
      <alignment/>
    </xf>
    <xf numFmtId="166" fontId="0" fillId="33" borderId="26" xfId="0" applyFill="1" applyBorder="1" applyAlignment="1">
      <alignment/>
    </xf>
    <xf numFmtId="3" fontId="31" fillId="33" borderId="30" xfId="0" applyNumberFormat="1" applyFont="1" applyFill="1" applyBorder="1" applyAlignment="1" applyProtection="1">
      <alignment horizontal="center"/>
      <protection/>
    </xf>
    <xf numFmtId="1" fontId="31" fillId="33" borderId="12" xfId="0" applyNumberFormat="1" applyFont="1" applyFill="1" applyBorder="1" applyAlignment="1">
      <alignment horizontal="left"/>
    </xf>
    <xf numFmtId="1" fontId="31" fillId="33" borderId="0" xfId="0" applyNumberFormat="1" applyFont="1" applyFill="1" applyBorder="1" applyAlignment="1" applyProtection="1">
      <alignment/>
      <protection/>
    </xf>
    <xf numFmtId="1" fontId="31" fillId="33" borderId="13" xfId="0" applyNumberFormat="1" applyFont="1" applyFill="1" applyBorder="1" applyAlignment="1">
      <alignment horizontal="right"/>
    </xf>
    <xf numFmtId="1" fontId="12" fillId="33" borderId="15" xfId="0" applyNumberFormat="1" applyFont="1" applyFill="1" applyBorder="1" applyAlignment="1" applyProtection="1">
      <alignment horizontal="right"/>
      <protection/>
    </xf>
    <xf numFmtId="1" fontId="31" fillId="33" borderId="13" xfId="0" applyNumberFormat="1" applyFont="1" applyFill="1" applyBorder="1" applyAlignment="1">
      <alignment horizontal="left"/>
    </xf>
    <xf numFmtId="1" fontId="31" fillId="33" borderId="11" xfId="0" applyNumberFormat="1" applyFont="1" applyFill="1" applyBorder="1" applyAlignment="1" applyProtection="1">
      <alignment/>
      <protection/>
    </xf>
    <xf numFmtId="1" fontId="12" fillId="33" borderId="15" xfId="0" applyNumberFormat="1" applyFont="1" applyFill="1" applyBorder="1" applyAlignment="1" applyProtection="1">
      <alignment horizontal="center"/>
      <protection/>
    </xf>
    <xf numFmtId="1" fontId="12" fillId="33" borderId="0" xfId="0" applyNumberFormat="1" applyFont="1" applyFill="1" applyBorder="1" applyAlignment="1" applyProtection="1">
      <alignment horizontal="left"/>
      <protection/>
    </xf>
    <xf numFmtId="1" fontId="31" fillId="33" borderId="16" xfId="0" applyNumberFormat="1" applyFont="1" applyFill="1" applyBorder="1" applyAlignment="1" applyProtection="1">
      <alignment horizontal="left"/>
      <protection/>
    </xf>
    <xf numFmtId="1" fontId="34" fillId="33" borderId="18" xfId="0" applyNumberFormat="1" applyFont="1" applyFill="1" applyBorder="1" applyAlignment="1" applyProtection="1">
      <alignment horizontal="left"/>
      <protection/>
    </xf>
    <xf numFmtId="3" fontId="31" fillId="33" borderId="26" xfId="0" applyNumberFormat="1" applyFont="1" applyFill="1" applyBorder="1" applyAlignment="1" applyProtection="1">
      <alignment/>
      <protection/>
    </xf>
    <xf numFmtId="3" fontId="31" fillId="33" borderId="29" xfId="0" applyNumberFormat="1" applyFont="1" applyFill="1" applyBorder="1" applyAlignment="1" applyProtection="1">
      <alignment/>
      <protection/>
    </xf>
    <xf numFmtId="1" fontId="35" fillId="33" borderId="16" xfId="0" applyNumberFormat="1" applyFont="1" applyFill="1" applyBorder="1" applyAlignment="1" applyProtection="1">
      <alignment horizontal="left"/>
      <protection/>
    </xf>
    <xf numFmtId="3" fontId="34" fillId="33" borderId="23" xfId="0" applyNumberFormat="1" applyFont="1" applyFill="1" applyBorder="1" applyAlignment="1" applyProtection="1">
      <alignment/>
      <protection/>
    </xf>
    <xf numFmtId="3" fontId="34" fillId="33" borderId="24" xfId="55" applyNumberFormat="1" applyFont="1" applyFill="1" applyBorder="1" applyAlignment="1" applyProtection="1">
      <alignment/>
      <protection/>
    </xf>
    <xf numFmtId="1" fontId="35" fillId="33" borderId="18" xfId="0" applyNumberFormat="1" applyFont="1" applyFill="1" applyBorder="1" applyAlignment="1" applyProtection="1">
      <alignment horizontal="left"/>
      <protection/>
    </xf>
    <xf numFmtId="3" fontId="34" fillId="33" borderId="13" xfId="0" applyNumberFormat="1" applyFont="1" applyFill="1" applyBorder="1" applyAlignment="1" applyProtection="1">
      <alignment horizontal="left"/>
      <protection/>
    </xf>
    <xf numFmtId="3" fontId="34" fillId="33" borderId="15" xfId="0" applyNumberFormat="1" applyFont="1" applyFill="1" applyBorder="1" applyAlignment="1" applyProtection="1">
      <alignment horizontal="left"/>
      <protection/>
    </xf>
    <xf numFmtId="3" fontId="34" fillId="33" borderId="11" xfId="0" applyNumberFormat="1" applyFont="1" applyFill="1" applyBorder="1" applyAlignment="1">
      <alignment/>
    </xf>
    <xf numFmtId="1" fontId="45" fillId="33" borderId="29" xfId="0" applyNumberFormat="1" applyFont="1" applyFill="1" applyBorder="1" applyAlignment="1">
      <alignment/>
    </xf>
    <xf numFmtId="3" fontId="45" fillId="33" borderId="30" xfId="0" applyNumberFormat="1" applyFont="1" applyFill="1" applyBorder="1" applyAlignment="1">
      <alignment/>
    </xf>
    <xf numFmtId="1" fontId="31" fillId="33" borderId="23" xfId="0" applyNumberFormat="1" applyFont="1" applyFill="1" applyBorder="1" applyAlignment="1" applyProtection="1">
      <alignment horizontal="left"/>
      <protection/>
    </xf>
    <xf numFmtId="1" fontId="20" fillId="33" borderId="0" xfId="0" applyNumberFormat="1" applyFont="1" applyFill="1" applyBorder="1" applyAlignment="1" applyProtection="1">
      <alignment horizontal="left"/>
      <protection/>
    </xf>
    <xf numFmtId="1" fontId="31" fillId="33" borderId="15" xfId="0" applyNumberFormat="1" applyFont="1" applyFill="1" applyBorder="1" applyAlignment="1" applyProtection="1">
      <alignment/>
      <protection/>
    </xf>
    <xf numFmtId="1" fontId="31" fillId="33" borderId="26" xfId="0" applyNumberFormat="1" applyFont="1" applyFill="1" applyBorder="1" applyAlignment="1" applyProtection="1">
      <alignment horizontal="right"/>
      <protection/>
    </xf>
    <xf numFmtId="1" fontId="12" fillId="33" borderId="30" xfId="0" applyNumberFormat="1" applyFont="1" applyFill="1" applyBorder="1" applyAlignment="1" applyProtection="1">
      <alignment horizontal="center"/>
      <protection/>
    </xf>
    <xf numFmtId="1" fontId="18" fillId="33" borderId="0" xfId="0" applyNumberFormat="1" applyFont="1" applyFill="1" applyBorder="1" applyAlignment="1" applyProtection="1">
      <alignment horizontal="left"/>
      <protection/>
    </xf>
    <xf numFmtId="1" fontId="10" fillId="33" borderId="0" xfId="0" applyNumberFormat="1" applyFont="1" applyFill="1" applyBorder="1" applyAlignment="1">
      <alignment horizontal="left"/>
    </xf>
    <xf numFmtId="1" fontId="31" fillId="33" borderId="68" xfId="0" applyNumberFormat="1" applyFont="1" applyFill="1" applyBorder="1" applyAlignment="1" applyProtection="1">
      <alignment horizontal="center"/>
      <protection/>
    </xf>
    <xf numFmtId="4" fontId="31" fillId="33" borderId="56" xfId="0" applyNumberFormat="1" applyFont="1" applyFill="1" applyBorder="1" applyAlignment="1" applyProtection="1">
      <alignment horizontal="center"/>
      <protection/>
    </xf>
    <xf numFmtId="1" fontId="51" fillId="33" borderId="18" xfId="0" applyNumberFormat="1" applyFont="1" applyFill="1" applyBorder="1" applyAlignment="1" applyProtection="1">
      <alignment horizontal="left"/>
      <protection/>
    </xf>
    <xf numFmtId="3" fontId="31" fillId="33" borderId="15" xfId="0" applyNumberFormat="1" applyFont="1" applyFill="1" applyBorder="1" applyAlignment="1" applyProtection="1">
      <alignment/>
      <protection/>
    </xf>
    <xf numFmtId="3" fontId="7" fillId="33" borderId="11" xfId="0" applyNumberFormat="1" applyFont="1" applyFill="1" applyBorder="1" applyAlignment="1" applyProtection="1">
      <alignment/>
      <protection/>
    </xf>
    <xf numFmtId="1" fontId="22" fillId="33" borderId="0" xfId="0" applyNumberFormat="1" applyFont="1" applyFill="1" applyBorder="1" applyAlignment="1" applyProtection="1">
      <alignment horizontal="centerContinuous"/>
      <protection/>
    </xf>
    <xf numFmtId="166" fontId="0" fillId="33" borderId="0" xfId="0" applyFill="1" applyBorder="1" applyAlignment="1">
      <alignment horizontal="centerContinuous"/>
    </xf>
    <xf numFmtId="1" fontId="23" fillId="33" borderId="0" xfId="0" applyNumberFormat="1" applyFont="1" applyFill="1" applyBorder="1" applyAlignment="1">
      <alignment horizontal="centerContinuous"/>
    </xf>
    <xf numFmtId="1" fontId="11" fillId="33" borderId="0" xfId="0" applyNumberFormat="1" applyFont="1" applyFill="1" applyBorder="1" applyAlignment="1" applyProtection="1">
      <alignment horizontal="centerContinuous"/>
      <protection/>
    </xf>
    <xf numFmtId="1" fontId="11" fillId="33" borderId="0" xfId="0" applyNumberFormat="1" applyFont="1" applyFill="1" applyBorder="1" applyAlignment="1">
      <alignment horizontal="centerContinuous"/>
    </xf>
    <xf numFmtId="1" fontId="51" fillId="33" borderId="12" xfId="0" applyNumberFormat="1" applyFont="1" applyFill="1" applyBorder="1" applyAlignment="1" applyProtection="1">
      <alignment horizontal="left"/>
      <protection/>
    </xf>
    <xf numFmtId="1" fontId="51" fillId="33" borderId="13" xfId="0" applyNumberFormat="1" applyFont="1" applyFill="1" applyBorder="1" applyAlignment="1" applyProtection="1">
      <alignment horizontal="left"/>
      <protection/>
    </xf>
    <xf numFmtId="1" fontId="35" fillId="33" borderId="12" xfId="0" applyNumberFormat="1" applyFont="1" applyFill="1" applyBorder="1" applyAlignment="1" applyProtection="1">
      <alignment horizontal="left"/>
      <protection/>
    </xf>
    <xf numFmtId="1" fontId="35" fillId="33" borderId="13" xfId="0" applyNumberFormat="1" applyFont="1" applyFill="1" applyBorder="1" applyAlignment="1" applyProtection="1">
      <alignment horizontal="left"/>
      <protection/>
    </xf>
    <xf numFmtId="1" fontId="11" fillId="33" borderId="30" xfId="0" applyNumberFormat="1" applyFont="1" applyFill="1" applyBorder="1" applyAlignment="1">
      <alignment/>
    </xf>
    <xf numFmtId="1" fontId="14" fillId="33" borderId="12" xfId="0" applyNumberFormat="1" applyFont="1" applyFill="1" applyBorder="1" applyAlignment="1">
      <alignment/>
    </xf>
    <xf numFmtId="1" fontId="14" fillId="33" borderId="0" xfId="0" applyNumberFormat="1" applyFont="1" applyFill="1" applyBorder="1" applyAlignment="1">
      <alignment/>
    </xf>
    <xf numFmtId="1" fontId="14" fillId="33" borderId="10" xfId="0" applyNumberFormat="1" applyFont="1" applyFill="1" applyBorder="1" applyAlignment="1">
      <alignment/>
    </xf>
    <xf numFmtId="1" fontId="35" fillId="33" borderId="23" xfId="0" applyNumberFormat="1" applyFont="1" applyFill="1" applyBorder="1" applyAlignment="1">
      <alignment/>
    </xf>
    <xf numFmtId="3" fontId="34" fillId="33" borderId="27" xfId="0" applyNumberFormat="1" applyFont="1" applyFill="1" applyBorder="1" applyAlignment="1">
      <alignment/>
    </xf>
    <xf numFmtId="3" fontId="34" fillId="33" borderId="24" xfId="0" applyNumberFormat="1" applyFont="1" applyFill="1" applyBorder="1" applyAlignment="1">
      <alignment/>
    </xf>
    <xf numFmtId="1" fontId="35" fillId="33" borderId="28" xfId="0" applyNumberFormat="1" applyFont="1" applyFill="1" applyBorder="1" applyAlignment="1" applyProtection="1">
      <alignment horizontal="left"/>
      <protection/>
    </xf>
    <xf numFmtId="166" fontId="34" fillId="33" borderId="50" xfId="0" applyFont="1" applyFill="1" applyBorder="1" applyAlignment="1">
      <alignment/>
    </xf>
    <xf numFmtId="3" fontId="34" fillId="33" borderId="22" xfId="0" applyNumberFormat="1" applyFont="1" applyFill="1" applyBorder="1" applyAlignment="1" applyProtection="1">
      <alignment/>
      <protection/>
    </xf>
    <xf numFmtId="1" fontId="18" fillId="33" borderId="0" xfId="0" applyNumberFormat="1" applyFont="1" applyFill="1" applyAlignment="1">
      <alignment/>
    </xf>
    <xf numFmtId="166" fontId="6" fillId="33" borderId="0" xfId="0" applyFont="1" applyFill="1" applyBorder="1" applyAlignment="1">
      <alignment horizontal="centerContinuous"/>
    </xf>
    <xf numFmtId="1" fontId="24" fillId="33" borderId="0" xfId="0" applyNumberFormat="1" applyFont="1" applyFill="1" applyBorder="1" applyAlignment="1">
      <alignment horizontal="centerContinuous"/>
    </xf>
    <xf numFmtId="1" fontId="13" fillId="33" borderId="0" xfId="0" applyNumberFormat="1" applyFont="1" applyFill="1" applyBorder="1" applyAlignment="1" applyProtection="1">
      <alignment horizontal="centerContinuous"/>
      <protection/>
    </xf>
    <xf numFmtId="1" fontId="13" fillId="33" borderId="0" xfId="0" applyNumberFormat="1" applyFont="1" applyFill="1" applyBorder="1" applyAlignment="1">
      <alignment horizontal="centerContinuous"/>
    </xf>
    <xf numFmtId="1" fontId="55" fillId="33" borderId="0" xfId="0" applyNumberFormat="1" applyFont="1" applyFill="1" applyBorder="1" applyAlignment="1">
      <alignment horizontal="center"/>
    </xf>
    <xf numFmtId="3" fontId="34" fillId="33" borderId="0" xfId="0" applyNumberFormat="1" applyFont="1" applyFill="1" applyBorder="1" applyAlignment="1" applyProtection="1">
      <alignment/>
      <protection/>
    </xf>
    <xf numFmtId="3" fontId="31" fillId="33" borderId="0" xfId="0" applyNumberFormat="1" applyFont="1" applyFill="1" applyBorder="1" applyAlignment="1" applyProtection="1">
      <alignment horizontal="center"/>
      <protection/>
    </xf>
    <xf numFmtId="3" fontId="31" fillId="33" borderId="10" xfId="0" applyNumberFormat="1" applyFont="1" applyFill="1" applyBorder="1" applyAlignment="1" applyProtection="1">
      <alignment horizontal="center"/>
      <protection/>
    </xf>
    <xf numFmtId="3" fontId="34" fillId="33" borderId="51" xfId="0" applyNumberFormat="1" applyFont="1" applyFill="1" applyBorder="1" applyAlignment="1">
      <alignment/>
    </xf>
    <xf numFmtId="3" fontId="34" fillId="33" borderId="10" xfId="0" applyNumberFormat="1" applyFont="1" applyFill="1" applyBorder="1" applyAlignment="1">
      <alignment/>
    </xf>
    <xf numFmtId="3" fontId="31" fillId="33" borderId="30" xfId="0" applyNumberFormat="1" applyFont="1" applyFill="1" applyBorder="1" applyAlignment="1">
      <alignment horizontal="center"/>
    </xf>
    <xf numFmtId="1" fontId="34" fillId="33" borderId="13" xfId="0" applyNumberFormat="1" applyFont="1" applyFill="1" applyBorder="1" applyAlignment="1" applyProtection="1">
      <alignment horizontal="left"/>
      <protection/>
    </xf>
    <xf numFmtId="3" fontId="31" fillId="33" borderId="58" xfId="0" applyNumberFormat="1" applyFont="1" applyFill="1" applyBorder="1" applyAlignment="1" applyProtection="1">
      <alignment/>
      <protection/>
    </xf>
    <xf numFmtId="1" fontId="31" fillId="33" borderId="26" xfId="0" applyNumberFormat="1" applyFont="1" applyFill="1" applyBorder="1" applyAlignment="1">
      <alignment/>
    </xf>
    <xf numFmtId="1" fontId="34" fillId="33" borderId="29" xfId="0" applyNumberFormat="1" applyFont="1" applyFill="1" applyBorder="1" applyAlignment="1" applyProtection="1">
      <alignment horizontal="left"/>
      <protection/>
    </xf>
    <xf numFmtId="3" fontId="34" fillId="33" borderId="29" xfId="0" applyNumberFormat="1" applyFont="1" applyFill="1" applyBorder="1" applyAlignment="1">
      <alignment/>
    </xf>
    <xf numFmtId="3" fontId="34" fillId="33" borderId="29" xfId="0" applyNumberFormat="1" applyFont="1" applyFill="1" applyBorder="1" applyAlignment="1" applyProtection="1">
      <alignment/>
      <protection/>
    </xf>
    <xf numFmtId="4" fontId="7" fillId="33" borderId="30" xfId="0" applyNumberFormat="1" applyFont="1" applyFill="1" applyBorder="1" applyAlignment="1">
      <alignment/>
    </xf>
    <xf numFmtId="3" fontId="34" fillId="33" borderId="18" xfId="0" applyNumberFormat="1" applyFont="1" applyFill="1" applyBorder="1" applyAlignment="1" applyProtection="1">
      <alignment/>
      <protection/>
    </xf>
    <xf numFmtId="3" fontId="34" fillId="33" borderId="58" xfId="0" applyNumberFormat="1" applyFont="1" applyFill="1" applyBorder="1" applyAlignment="1" applyProtection="1">
      <alignment/>
      <protection/>
    </xf>
    <xf numFmtId="166" fontId="31" fillId="34" borderId="58" xfId="0" applyFont="1" applyFill="1" applyBorder="1" applyAlignment="1">
      <alignment/>
    </xf>
    <xf numFmtId="166" fontId="4" fillId="35" borderId="17" xfId="0" applyFont="1" applyFill="1" applyBorder="1" applyAlignment="1">
      <alignment/>
    </xf>
    <xf numFmtId="166" fontId="4" fillId="37" borderId="54" xfId="0" applyFont="1" applyFill="1" applyBorder="1" applyAlignment="1">
      <alignment/>
    </xf>
    <xf numFmtId="166" fontId="4" fillId="0" borderId="33" xfId="0" applyFont="1" applyFill="1" applyBorder="1" applyAlignment="1">
      <alignment wrapText="1"/>
    </xf>
    <xf numFmtId="166" fontId="5" fillId="38" borderId="23" xfId="0" applyFont="1" applyFill="1" applyBorder="1" applyAlignment="1">
      <alignment horizontal="right"/>
    </xf>
    <xf numFmtId="166" fontId="5" fillId="38" borderId="12" xfId="0" applyFont="1" applyFill="1" applyBorder="1" applyAlignment="1">
      <alignment horizontal="right"/>
    </xf>
    <xf numFmtId="166" fontId="4" fillId="34" borderId="71" xfId="0" applyFont="1" applyFill="1" applyBorder="1" applyAlignment="1">
      <alignment/>
    </xf>
    <xf numFmtId="166" fontId="4" fillId="34" borderId="54" xfId="0" applyFont="1" applyFill="1" applyBorder="1" applyAlignment="1">
      <alignment/>
    </xf>
    <xf numFmtId="166" fontId="4" fillId="33" borderId="71" xfId="0" applyFont="1" applyFill="1" applyBorder="1" applyAlignment="1">
      <alignment/>
    </xf>
    <xf numFmtId="166" fontId="37" fillId="0" borderId="0" xfId="0" applyFont="1" applyAlignment="1">
      <alignment/>
    </xf>
    <xf numFmtId="1" fontId="27" fillId="35" borderId="0" xfId="0" applyNumberFormat="1" applyFont="1" applyFill="1" applyBorder="1" applyAlignment="1">
      <alignment/>
    </xf>
    <xf numFmtId="1" fontId="34" fillId="35" borderId="0" xfId="0" applyNumberFormat="1" applyFont="1" applyFill="1" applyBorder="1" applyAlignment="1" applyProtection="1">
      <alignment horizontal="left"/>
      <protection/>
    </xf>
    <xf numFmtId="166" fontId="44" fillId="35" borderId="0" xfId="0" applyFont="1" applyFill="1" applyBorder="1" applyAlignment="1">
      <alignment/>
    </xf>
    <xf numFmtId="9" fontId="34" fillId="35" borderId="0" xfId="48" applyNumberFormat="1" applyFont="1" applyFill="1" applyBorder="1" applyAlignment="1">
      <alignment horizontal="center"/>
    </xf>
    <xf numFmtId="3" fontId="44" fillId="35" borderId="0" xfId="55" applyNumberFormat="1" applyFont="1" applyFill="1" applyBorder="1" applyAlignment="1">
      <alignment/>
    </xf>
    <xf numFmtId="3" fontId="34" fillId="35" borderId="0" xfId="55" applyNumberFormat="1" applyFont="1" applyFill="1" applyBorder="1" applyAlignment="1" applyProtection="1">
      <alignment/>
      <protection/>
    </xf>
    <xf numFmtId="1" fontId="52" fillId="0" borderId="0" xfId="0" applyNumberFormat="1" applyFont="1" applyBorder="1" applyAlignment="1">
      <alignment/>
    </xf>
    <xf numFmtId="167" fontId="11" fillId="35" borderId="0" xfId="0" applyNumberFormat="1" applyFont="1" applyFill="1" applyBorder="1" applyAlignment="1">
      <alignment/>
    </xf>
    <xf numFmtId="1" fontId="27" fillId="34" borderId="0" xfId="0" applyNumberFormat="1" applyFont="1" applyFill="1" applyBorder="1" applyAlignment="1">
      <alignment/>
    </xf>
    <xf numFmtId="1" fontId="34" fillId="34" borderId="0" xfId="0" applyNumberFormat="1" applyFont="1" applyFill="1" applyBorder="1" applyAlignment="1" applyProtection="1">
      <alignment horizontal="left"/>
      <protection/>
    </xf>
    <xf numFmtId="166" fontId="44" fillId="34" borderId="0" xfId="0" applyFont="1" applyFill="1" applyBorder="1" applyAlignment="1">
      <alignment/>
    </xf>
    <xf numFmtId="9" fontId="59" fillId="34" borderId="0" xfId="48" applyNumberFormat="1" applyFont="1" applyFill="1" applyBorder="1" applyAlignment="1">
      <alignment horizontal="center"/>
    </xf>
    <xf numFmtId="3" fontId="59" fillId="34" borderId="0" xfId="55" applyNumberFormat="1" applyFont="1" applyFill="1" applyBorder="1" applyAlignment="1">
      <alignment/>
    </xf>
    <xf numFmtId="3" fontId="59" fillId="34" borderId="0" xfId="55" applyNumberFormat="1" applyFont="1" applyFill="1" applyBorder="1" applyAlignment="1" applyProtection="1">
      <alignment/>
      <protection/>
    </xf>
    <xf numFmtId="167" fontId="11" fillId="34" borderId="0" xfId="0" applyNumberFormat="1" applyFont="1" applyFill="1" applyBorder="1" applyAlignment="1">
      <alignment/>
    </xf>
    <xf numFmtId="165" fontId="8" fillId="34" borderId="0" xfId="55" applyFont="1" applyFill="1" applyBorder="1" applyAlignment="1">
      <alignment/>
    </xf>
    <xf numFmtId="4" fontId="15" fillId="34" borderId="0" xfId="0" applyNumberFormat="1" applyFont="1" applyFill="1" applyBorder="1" applyAlignment="1" applyProtection="1">
      <alignment/>
      <protection/>
    </xf>
    <xf numFmtId="1" fontId="11" fillId="34" borderId="12" xfId="0" applyNumberFormat="1" applyFont="1" applyFill="1" applyBorder="1" applyAlignment="1">
      <alignment/>
    </xf>
    <xf numFmtId="1" fontId="31" fillId="34" borderId="13" xfId="0" applyNumberFormat="1" applyFont="1" applyFill="1" applyBorder="1" applyAlignment="1" applyProtection="1">
      <alignment horizontal="left"/>
      <protection/>
    </xf>
    <xf numFmtId="1" fontId="31" fillId="34" borderId="15" xfId="0" applyNumberFormat="1" applyFont="1" applyFill="1" applyBorder="1" applyAlignment="1">
      <alignment/>
    </xf>
    <xf numFmtId="1" fontId="11" fillId="34" borderId="23" xfId="0" applyNumberFormat="1" applyFont="1" applyFill="1" applyBorder="1" applyAlignment="1">
      <alignment/>
    </xf>
    <xf numFmtId="166" fontId="13" fillId="34" borderId="13" xfId="0" applyFont="1" applyFill="1" applyBorder="1" applyAlignment="1">
      <alignment/>
    </xf>
    <xf numFmtId="3" fontId="11" fillId="34" borderId="47" xfId="0" applyNumberFormat="1" applyFont="1" applyFill="1" applyBorder="1" applyAlignment="1">
      <alignment/>
    </xf>
    <xf numFmtId="3" fontId="11" fillId="34" borderId="15" xfId="0" applyNumberFormat="1" applyFont="1" applyFill="1" applyBorder="1" applyAlignment="1">
      <alignment/>
    </xf>
    <xf numFmtId="3" fontId="11" fillId="34" borderId="11" xfId="0" applyNumberFormat="1" applyFont="1" applyFill="1" applyBorder="1" applyAlignment="1" applyProtection="1">
      <alignment/>
      <protection/>
    </xf>
    <xf numFmtId="3" fontId="31" fillId="34" borderId="64" xfId="0" applyNumberFormat="1" applyFont="1" applyFill="1" applyBorder="1" applyAlignment="1" applyProtection="1">
      <alignment horizontal="right"/>
      <protection/>
    </xf>
    <xf numFmtId="1" fontId="34" fillId="34" borderId="65" xfId="0" applyNumberFormat="1" applyFont="1" applyFill="1" applyBorder="1" applyAlignment="1" applyProtection="1">
      <alignment horizontal="left"/>
      <protection/>
    </xf>
    <xf numFmtId="3" fontId="34" fillId="34" borderId="64" xfId="0" applyNumberFormat="1" applyFont="1" applyFill="1" applyBorder="1" applyAlignment="1" applyProtection="1">
      <alignment/>
      <protection/>
    </xf>
    <xf numFmtId="3" fontId="15" fillId="34" borderId="11" xfId="0" applyNumberFormat="1" applyFont="1" applyFill="1" applyBorder="1" applyAlignment="1" applyProtection="1">
      <alignment/>
      <protection/>
    </xf>
    <xf numFmtId="3" fontId="15" fillId="34" borderId="0" xfId="0" applyNumberFormat="1" applyFont="1" applyFill="1" applyBorder="1" applyAlignment="1" applyProtection="1">
      <alignment/>
      <protection/>
    </xf>
    <xf numFmtId="3" fontId="15" fillId="34" borderId="0" xfId="0" applyNumberFormat="1" applyFont="1" applyFill="1" applyBorder="1" applyAlignment="1">
      <alignment/>
    </xf>
    <xf numFmtId="1" fontId="7" fillId="34" borderId="0" xfId="0" applyNumberFormat="1" applyFont="1" applyFill="1" applyAlignment="1">
      <alignment horizontal="center"/>
    </xf>
    <xf numFmtId="3" fontId="34" fillId="34" borderId="0" xfId="55" applyNumberFormat="1" applyFont="1" applyFill="1" applyBorder="1" applyAlignment="1" applyProtection="1">
      <alignment/>
      <protection/>
    </xf>
    <xf numFmtId="3" fontId="34" fillId="34" borderId="11" xfId="55" applyNumberFormat="1" applyFont="1" applyFill="1" applyBorder="1" applyAlignment="1" applyProtection="1">
      <alignment/>
      <protection/>
    </xf>
    <xf numFmtId="1" fontId="7" fillId="34" borderId="15" xfId="0" applyNumberFormat="1" applyFont="1" applyFill="1" applyBorder="1" applyAlignment="1">
      <alignment horizontal="right"/>
    </xf>
    <xf numFmtId="3" fontId="31" fillId="34" borderId="16" xfId="0" applyNumberFormat="1" applyFont="1" applyFill="1" applyBorder="1" applyAlignment="1">
      <alignment/>
    </xf>
    <xf numFmtId="3" fontId="31" fillId="34" borderId="58" xfId="0" applyNumberFormat="1" applyFont="1" applyFill="1" applyBorder="1" applyAlignment="1">
      <alignment/>
    </xf>
    <xf numFmtId="167" fontId="7" fillId="34" borderId="0" xfId="0" applyNumberFormat="1" applyFont="1" applyFill="1" applyBorder="1" applyAlignment="1">
      <alignment/>
    </xf>
    <xf numFmtId="166" fontId="8" fillId="0" borderId="12" xfId="0" applyFont="1" applyBorder="1" applyAlignment="1">
      <alignment/>
    </xf>
    <xf numFmtId="4" fontId="11" fillId="0" borderId="10" xfId="0" applyNumberFormat="1" applyFont="1" applyBorder="1" applyAlignment="1">
      <alignment/>
    </xf>
    <xf numFmtId="1" fontId="53" fillId="0" borderId="12" xfId="0" applyNumberFormat="1" applyFont="1" applyBorder="1" applyAlignment="1" applyProtection="1">
      <alignment horizontal="left"/>
      <protection/>
    </xf>
    <xf numFmtId="166" fontId="52" fillId="0" borderId="0" xfId="0" applyFont="1" applyBorder="1" applyAlignment="1">
      <alignment/>
    </xf>
    <xf numFmtId="1" fontId="53" fillId="0" borderId="0" xfId="0" applyNumberFormat="1" applyFont="1" applyBorder="1" applyAlignment="1">
      <alignment/>
    </xf>
    <xf numFmtId="4" fontId="54" fillId="0" borderId="10" xfId="0" applyNumberFormat="1" applyFont="1" applyBorder="1" applyAlignment="1">
      <alignment/>
    </xf>
    <xf numFmtId="165" fontId="52" fillId="0" borderId="12" xfId="55" applyFont="1" applyBorder="1" applyAlignment="1">
      <alignment/>
    </xf>
    <xf numFmtId="167" fontId="54" fillId="0" borderId="12" xfId="55" applyNumberFormat="1" applyFont="1" applyBorder="1" applyAlignment="1" applyProtection="1">
      <alignment/>
      <protection locked="0"/>
    </xf>
    <xf numFmtId="167" fontId="54" fillId="0" borderId="12" xfId="55" applyNumberFormat="1" applyFont="1" applyBorder="1" applyAlignment="1" applyProtection="1">
      <alignment/>
      <protection/>
    </xf>
    <xf numFmtId="167" fontId="54" fillId="0" borderId="12" xfId="55" applyNumberFormat="1" applyFont="1" applyBorder="1" applyAlignment="1">
      <alignment/>
    </xf>
    <xf numFmtId="165" fontId="54" fillId="0" borderId="12" xfId="55" applyFont="1" applyBorder="1" applyAlignment="1">
      <alignment/>
    </xf>
    <xf numFmtId="1" fontId="53" fillId="0" borderId="0" xfId="0" applyNumberFormat="1" applyFont="1" applyBorder="1" applyAlignment="1">
      <alignment horizontal="left"/>
    </xf>
    <xf numFmtId="165" fontId="53" fillId="0" borderId="12" xfId="55" applyFont="1" applyBorder="1" applyAlignment="1">
      <alignment/>
    </xf>
    <xf numFmtId="166" fontId="52" fillId="0" borderId="0" xfId="0" applyFont="1" applyBorder="1" applyAlignment="1">
      <alignment horizontal="left"/>
    </xf>
    <xf numFmtId="1" fontId="54" fillId="0" borderId="0" xfId="0" applyNumberFormat="1" applyFont="1" applyBorder="1" applyAlignment="1">
      <alignment horizontal="left"/>
    </xf>
    <xf numFmtId="4" fontId="54" fillId="0" borderId="10" xfId="0" applyNumberFormat="1" applyFont="1" applyBorder="1" applyAlignment="1">
      <alignment horizontal="left"/>
    </xf>
    <xf numFmtId="166" fontId="52" fillId="0" borderId="12" xfId="0" applyFont="1" applyBorder="1" applyAlignment="1">
      <alignment/>
    </xf>
    <xf numFmtId="166" fontId="0" fillId="0" borderId="10" xfId="0" applyBorder="1" applyAlignment="1">
      <alignment/>
    </xf>
    <xf numFmtId="9" fontId="54" fillId="0" borderId="12" xfId="48" applyNumberFormat="1" applyFont="1" applyBorder="1" applyAlignment="1">
      <alignment/>
    </xf>
    <xf numFmtId="167" fontId="54" fillId="0" borderId="12" xfId="55" applyNumberFormat="1" applyFont="1" applyFill="1" applyBorder="1" applyAlignment="1" applyProtection="1">
      <alignment/>
      <protection/>
    </xf>
    <xf numFmtId="9" fontId="52" fillId="0" borderId="0" xfId="48" applyNumberFormat="1" applyFont="1" applyBorder="1" applyAlignment="1">
      <alignment/>
    </xf>
    <xf numFmtId="4" fontId="52" fillId="0" borderId="10" xfId="0" applyNumberFormat="1" applyFont="1" applyBorder="1" applyAlignment="1">
      <alignment/>
    </xf>
    <xf numFmtId="167" fontId="52" fillId="0" borderId="12" xfId="55" applyNumberFormat="1" applyFont="1" applyFill="1" applyBorder="1" applyAlignment="1">
      <alignment/>
    </xf>
    <xf numFmtId="166" fontId="52" fillId="0" borderId="10" xfId="0" applyFont="1" applyBorder="1" applyAlignment="1">
      <alignment/>
    </xf>
    <xf numFmtId="165" fontId="52" fillId="0" borderId="0" xfId="55" applyFont="1" applyBorder="1" applyAlignment="1">
      <alignment/>
    </xf>
    <xf numFmtId="165" fontId="52" fillId="0" borderId="13" xfId="55" applyFont="1" applyBorder="1" applyAlignment="1">
      <alignment/>
    </xf>
    <xf numFmtId="166" fontId="52" fillId="0" borderId="15" xfId="0" applyFont="1" applyBorder="1" applyAlignment="1">
      <alignment/>
    </xf>
    <xf numFmtId="166" fontId="52" fillId="0" borderId="11" xfId="0" applyFont="1" applyBorder="1" applyAlignment="1">
      <alignment/>
    </xf>
    <xf numFmtId="1" fontId="15" fillId="33" borderId="0" xfId="0" applyNumberFormat="1" applyFont="1" applyFill="1" applyBorder="1" applyAlignment="1" applyProtection="1">
      <alignment horizontal="left"/>
      <protection/>
    </xf>
    <xf numFmtId="1" fontId="15" fillId="33" borderId="0" xfId="0" applyNumberFormat="1" applyFont="1" applyFill="1" applyBorder="1" applyAlignment="1" applyProtection="1">
      <alignment/>
      <protection/>
    </xf>
    <xf numFmtId="4" fontId="16" fillId="33" borderId="0" xfId="0" applyNumberFormat="1" applyFont="1" applyFill="1" applyBorder="1" applyAlignment="1" applyProtection="1">
      <alignment/>
      <protection/>
    </xf>
    <xf numFmtId="3" fontId="15" fillId="33" borderId="0" xfId="0" applyNumberFormat="1" applyFont="1" applyFill="1" applyBorder="1" applyAlignment="1" applyProtection="1">
      <alignment/>
      <protection/>
    </xf>
    <xf numFmtId="166" fontId="0" fillId="33" borderId="28" xfId="0" applyFill="1" applyBorder="1" applyAlignment="1">
      <alignment/>
    </xf>
    <xf numFmtId="166" fontId="19" fillId="33" borderId="10" xfId="0" applyFont="1" applyFill="1" applyBorder="1" applyAlignment="1">
      <alignment/>
    </xf>
    <xf numFmtId="1" fontId="11" fillId="33" borderId="50" xfId="0" applyNumberFormat="1" applyFont="1" applyFill="1" applyBorder="1" applyAlignment="1">
      <alignment/>
    </xf>
    <xf numFmtId="4" fontId="31" fillId="33" borderId="64" xfId="0" applyNumberFormat="1" applyFont="1" applyFill="1" applyBorder="1" applyAlignment="1" applyProtection="1">
      <alignment horizontal="right"/>
      <protection/>
    </xf>
    <xf numFmtId="166" fontId="13" fillId="33" borderId="13" xfId="0" applyFont="1" applyFill="1" applyBorder="1" applyAlignment="1">
      <alignment/>
    </xf>
    <xf numFmtId="3" fontId="11" fillId="33" borderId="47" xfId="0" applyNumberFormat="1" applyFont="1" applyFill="1" applyBorder="1" applyAlignment="1">
      <alignment/>
    </xf>
    <xf numFmtId="3" fontId="11" fillId="33" borderId="15" xfId="0" applyNumberFormat="1" applyFont="1" applyFill="1" applyBorder="1" applyAlignment="1">
      <alignment/>
    </xf>
    <xf numFmtId="3" fontId="11" fillId="33" borderId="11" xfId="0" applyNumberFormat="1" applyFont="1" applyFill="1" applyBorder="1" applyAlignment="1" applyProtection="1">
      <alignment/>
      <protection/>
    </xf>
    <xf numFmtId="1" fontId="11" fillId="33" borderId="12" xfId="0" applyNumberFormat="1" applyFont="1" applyFill="1" applyBorder="1" applyAlignment="1">
      <alignment/>
    </xf>
    <xf numFmtId="1" fontId="31" fillId="33" borderId="13" xfId="0" applyNumberFormat="1" applyFont="1" applyFill="1" applyBorder="1" applyAlignment="1" applyProtection="1">
      <alignment horizontal="left"/>
      <protection/>
    </xf>
    <xf numFmtId="3" fontId="31" fillId="33" borderId="11" xfId="0" applyNumberFormat="1" applyFont="1" applyFill="1" applyBorder="1" applyAlignment="1" applyProtection="1">
      <alignment/>
      <protection/>
    </xf>
    <xf numFmtId="3" fontId="31" fillId="33" borderId="64" xfId="0" applyNumberFormat="1" applyFont="1" applyFill="1" applyBorder="1" applyAlignment="1" applyProtection="1">
      <alignment horizontal="right"/>
      <protection/>
    </xf>
    <xf numFmtId="1" fontId="34" fillId="33" borderId="65" xfId="0" applyNumberFormat="1" applyFont="1" applyFill="1" applyBorder="1" applyAlignment="1" applyProtection="1">
      <alignment horizontal="left"/>
      <protection/>
    </xf>
    <xf numFmtId="3" fontId="34" fillId="33" borderId="64" xfId="0" applyNumberFormat="1" applyFont="1" applyFill="1" applyBorder="1" applyAlignment="1" applyProtection="1">
      <alignment/>
      <protection/>
    </xf>
    <xf numFmtId="3" fontId="15" fillId="33" borderId="11" xfId="0" applyNumberFormat="1" applyFont="1" applyFill="1" applyBorder="1" applyAlignment="1" applyProtection="1">
      <alignment/>
      <protection/>
    </xf>
    <xf numFmtId="1" fontId="11" fillId="33" borderId="26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/>
    </xf>
    <xf numFmtId="1" fontId="11" fillId="33" borderId="12" xfId="0" applyNumberFormat="1" applyFont="1" applyFill="1" applyBorder="1" applyAlignment="1" applyProtection="1">
      <alignment horizontal="left"/>
      <protection/>
    </xf>
    <xf numFmtId="3" fontId="34" fillId="33" borderId="13" xfId="0" applyNumberFormat="1" applyFont="1" applyFill="1" applyBorder="1" applyAlignment="1" applyProtection="1">
      <alignment horizontal="right"/>
      <protection/>
    </xf>
    <xf numFmtId="3" fontId="34" fillId="33" borderId="15" xfId="0" applyNumberFormat="1" applyFont="1" applyFill="1" applyBorder="1" applyAlignment="1" applyProtection="1">
      <alignment horizontal="right"/>
      <protection/>
    </xf>
    <xf numFmtId="3" fontId="34" fillId="33" borderId="11" xfId="0" applyNumberFormat="1" applyFont="1" applyFill="1" applyBorder="1" applyAlignment="1" applyProtection="1">
      <alignment horizontal="right"/>
      <protection/>
    </xf>
    <xf numFmtId="1" fontId="7" fillId="33" borderId="0" xfId="0" applyNumberFormat="1" applyFont="1" applyFill="1" applyAlignment="1">
      <alignment horizontal="center"/>
    </xf>
    <xf numFmtId="3" fontId="34" fillId="33" borderId="11" xfId="55" applyNumberFormat="1" applyFont="1" applyFill="1" applyBorder="1" applyAlignment="1" applyProtection="1">
      <alignment/>
      <protection/>
    </xf>
    <xf numFmtId="1" fontId="7" fillId="33" borderId="15" xfId="0" applyNumberFormat="1" applyFont="1" applyFill="1" applyBorder="1" applyAlignment="1">
      <alignment horizontal="right"/>
    </xf>
    <xf numFmtId="1" fontId="27" fillId="33" borderId="0" xfId="0" applyNumberFormat="1" applyFont="1" applyFill="1" applyBorder="1" applyAlignment="1">
      <alignment/>
    </xf>
    <xf numFmtId="1" fontId="34" fillId="33" borderId="0" xfId="0" applyNumberFormat="1" applyFont="1" applyFill="1" applyBorder="1" applyAlignment="1" applyProtection="1">
      <alignment horizontal="left"/>
      <protection/>
    </xf>
    <xf numFmtId="166" fontId="44" fillId="33" borderId="0" xfId="0" applyFont="1" applyFill="1" applyBorder="1" applyAlignment="1">
      <alignment/>
    </xf>
    <xf numFmtId="9" fontId="34" fillId="33" borderId="0" xfId="48" applyNumberFormat="1" applyFont="1" applyFill="1" applyBorder="1" applyAlignment="1">
      <alignment horizontal="center"/>
    </xf>
    <xf numFmtId="3" fontId="59" fillId="33" borderId="0" xfId="55" applyNumberFormat="1" applyFont="1" applyFill="1" applyBorder="1" applyAlignment="1">
      <alignment/>
    </xf>
    <xf numFmtId="3" fontId="59" fillId="33" borderId="0" xfId="55" applyNumberFormat="1" applyFont="1" applyFill="1" applyBorder="1" applyAlignment="1" applyProtection="1">
      <alignment/>
      <protection/>
    </xf>
    <xf numFmtId="9" fontId="34" fillId="33" borderId="72" xfId="48" applyNumberFormat="1" applyFont="1" applyFill="1" applyBorder="1" applyAlignment="1">
      <alignment horizontal="center"/>
    </xf>
    <xf numFmtId="167" fontId="54" fillId="0" borderId="28" xfId="55" applyNumberFormat="1" applyFont="1" applyFill="1" applyBorder="1" applyAlignment="1" applyProtection="1">
      <alignment/>
      <protection/>
    </xf>
    <xf numFmtId="1" fontId="66" fillId="33" borderId="0" xfId="0" applyNumberFormat="1" applyFont="1" applyFill="1" applyBorder="1" applyAlignment="1">
      <alignment/>
    </xf>
    <xf numFmtId="166" fontId="0" fillId="0" borderId="0" xfId="0" applyFont="1" applyAlignment="1">
      <alignment/>
    </xf>
    <xf numFmtId="167" fontId="7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166" fontId="57" fillId="33" borderId="0" xfId="0" applyFont="1" applyFill="1" applyBorder="1" applyAlignment="1">
      <alignment/>
    </xf>
    <xf numFmtId="1" fontId="15" fillId="33" borderId="10" xfId="0" applyNumberFormat="1" applyFont="1" applyFill="1" applyBorder="1" applyAlignment="1" applyProtection="1">
      <alignment/>
      <protection/>
    </xf>
    <xf numFmtId="1" fontId="20" fillId="33" borderId="10" xfId="0" applyNumberFormat="1" applyFont="1" applyFill="1" applyBorder="1" applyAlignment="1" applyProtection="1">
      <alignment horizontal="left"/>
      <protection/>
    </xf>
    <xf numFmtId="38" fontId="11" fillId="33" borderId="12" xfId="0" applyNumberFormat="1" applyFont="1" applyFill="1" applyBorder="1" applyAlignment="1" applyProtection="1">
      <alignment horizontal="center"/>
      <protection/>
    </xf>
    <xf numFmtId="1" fontId="10" fillId="33" borderId="12" xfId="0" applyNumberFormat="1" applyFont="1" applyFill="1" applyBorder="1" applyAlignment="1">
      <alignment horizontal="left"/>
    </xf>
    <xf numFmtId="1" fontId="10" fillId="33" borderId="10" xfId="0" applyNumberFormat="1" applyFont="1" applyFill="1" applyBorder="1" applyAlignment="1">
      <alignment horizontal="left"/>
    </xf>
    <xf numFmtId="4" fontId="34" fillId="33" borderId="11" xfId="0" applyNumberFormat="1" applyFont="1" applyFill="1" applyBorder="1" applyAlignment="1">
      <alignment/>
    </xf>
    <xf numFmtId="4" fontId="34" fillId="33" borderId="0" xfId="0" applyNumberFormat="1" applyFont="1" applyFill="1" applyBorder="1" applyAlignment="1">
      <alignment/>
    </xf>
    <xf numFmtId="1" fontId="41" fillId="33" borderId="23" xfId="0" applyNumberFormat="1" applyFont="1" applyFill="1" applyBorder="1" applyAlignment="1" applyProtection="1">
      <alignment horizontal="left"/>
      <protection/>
    </xf>
    <xf numFmtId="1" fontId="41" fillId="33" borderId="12" xfId="0" applyNumberFormat="1" applyFont="1" applyFill="1" applyBorder="1" applyAlignment="1">
      <alignment/>
    </xf>
    <xf numFmtId="1" fontId="34" fillId="33" borderId="69" xfId="0" applyNumberFormat="1" applyFont="1" applyFill="1" applyBorder="1" applyAlignment="1" applyProtection="1">
      <alignment horizontal="left"/>
      <protection/>
    </xf>
    <xf numFmtId="1" fontId="31" fillId="33" borderId="12" xfId="0" applyNumberFormat="1" applyFont="1" applyFill="1" applyBorder="1" applyAlignment="1" applyProtection="1">
      <alignment horizontal="left" wrapText="1"/>
      <protection/>
    </xf>
    <xf numFmtId="1" fontId="13" fillId="33" borderId="12" xfId="0" applyNumberFormat="1" applyFont="1" applyFill="1" applyBorder="1" applyAlignment="1" applyProtection="1">
      <alignment horizontal="left"/>
      <protection/>
    </xf>
    <xf numFmtId="4" fontId="15" fillId="33" borderId="11" xfId="0" applyNumberFormat="1" applyFont="1" applyFill="1" applyBorder="1" applyAlignment="1" applyProtection="1">
      <alignment/>
      <protection/>
    </xf>
    <xf numFmtId="166" fontId="0" fillId="0" borderId="37" xfId="0" applyFill="1" applyBorder="1" applyAlignment="1">
      <alignment/>
    </xf>
    <xf numFmtId="166" fontId="4" fillId="0" borderId="42" xfId="0" applyFont="1" applyFill="1" applyBorder="1" applyAlignment="1">
      <alignment/>
    </xf>
    <xf numFmtId="166" fontId="0" fillId="36" borderId="10" xfId="0" applyFill="1" applyBorder="1" applyAlignment="1">
      <alignment horizontal="center"/>
    </xf>
    <xf numFmtId="166" fontId="4" fillId="0" borderId="17" xfId="0" applyFont="1" applyBorder="1" applyAlignment="1">
      <alignment/>
    </xf>
    <xf numFmtId="166" fontId="4" fillId="0" borderId="17" xfId="0" applyFont="1" applyBorder="1" applyAlignment="1">
      <alignment horizontal="center"/>
    </xf>
    <xf numFmtId="166" fontId="5" fillId="0" borderId="16" xfId="0" applyFont="1" applyBorder="1" applyAlignment="1">
      <alignment/>
    </xf>
    <xf numFmtId="166" fontId="61" fillId="36" borderId="27" xfId="0" applyFont="1" applyFill="1" applyBorder="1" applyAlignment="1">
      <alignment/>
    </xf>
    <xf numFmtId="166" fontId="63" fillId="36" borderId="27" xfId="0" applyFont="1" applyFill="1" applyBorder="1" applyAlignment="1">
      <alignment/>
    </xf>
    <xf numFmtId="166" fontId="58" fillId="36" borderId="10" xfId="0" applyFont="1" applyFill="1" applyBorder="1" applyAlignment="1">
      <alignment/>
    </xf>
    <xf numFmtId="166" fontId="4" fillId="36" borderId="35" xfId="0" applyFont="1" applyFill="1" applyBorder="1" applyAlignment="1">
      <alignment/>
    </xf>
    <xf numFmtId="166" fontId="4" fillId="0" borderId="28" xfId="0" applyFont="1" applyFill="1" applyBorder="1" applyAlignment="1">
      <alignment/>
    </xf>
    <xf numFmtId="166" fontId="5" fillId="35" borderId="58" xfId="0" applyFont="1" applyFill="1" applyBorder="1" applyAlignment="1">
      <alignment horizontal="center"/>
    </xf>
    <xf numFmtId="166" fontId="5" fillId="34" borderId="58" xfId="0" applyFont="1" applyFill="1" applyBorder="1" applyAlignment="1">
      <alignment horizontal="center"/>
    </xf>
    <xf numFmtId="166" fontId="5" fillId="33" borderId="58" xfId="0" applyFont="1" applyFill="1" applyBorder="1" applyAlignment="1">
      <alignment horizontal="center"/>
    </xf>
    <xf numFmtId="3" fontId="7" fillId="34" borderId="18" xfId="0" applyNumberFormat="1" applyFont="1" applyFill="1" applyBorder="1" applyAlignment="1">
      <alignment horizontal="center"/>
    </xf>
    <xf numFmtId="166" fontId="5" fillId="35" borderId="16" xfId="0" applyFont="1" applyFill="1" applyBorder="1" applyAlignment="1">
      <alignment horizontal="center"/>
    </xf>
    <xf numFmtId="3" fontId="4" fillId="37" borderId="18" xfId="0" applyNumberFormat="1" applyFont="1" applyFill="1" applyBorder="1" applyAlignment="1">
      <alignment/>
    </xf>
    <xf numFmtId="4" fontId="4" fillId="0" borderId="32" xfId="0" applyNumberFormat="1" applyFont="1" applyFill="1" applyBorder="1" applyAlignment="1">
      <alignment/>
    </xf>
    <xf numFmtId="3" fontId="4" fillId="34" borderId="73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/>
    </xf>
    <xf numFmtId="3" fontId="4" fillId="34" borderId="61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/>
    </xf>
    <xf numFmtId="3" fontId="4" fillId="34" borderId="62" xfId="0" applyNumberFormat="1" applyFont="1" applyFill="1" applyBorder="1" applyAlignment="1">
      <alignment horizontal="right"/>
    </xf>
    <xf numFmtId="3" fontId="7" fillId="33" borderId="17" xfId="0" applyNumberFormat="1" applyFont="1" applyFill="1" applyBorder="1" applyAlignment="1">
      <alignment horizontal="center"/>
    </xf>
    <xf numFmtId="3" fontId="4" fillId="33" borderId="73" xfId="0" applyNumberFormat="1" applyFont="1" applyFill="1" applyBorder="1" applyAlignment="1">
      <alignment/>
    </xf>
    <xf numFmtId="3" fontId="4" fillId="33" borderId="61" xfId="0" applyNumberFormat="1" applyFont="1" applyFill="1" applyBorder="1" applyAlignment="1">
      <alignment/>
    </xf>
    <xf numFmtId="3" fontId="4" fillId="33" borderId="62" xfId="0" applyNumberFormat="1" applyFont="1" applyFill="1" applyBorder="1" applyAlignment="1">
      <alignment/>
    </xf>
    <xf numFmtId="3" fontId="7" fillId="35" borderId="16" xfId="0" applyNumberFormat="1" applyFont="1" applyFill="1" applyBorder="1" applyAlignment="1">
      <alignment horizontal="center"/>
    </xf>
    <xf numFmtId="3" fontId="4" fillId="35" borderId="73" xfId="0" applyNumberFormat="1" applyFont="1" applyFill="1" applyBorder="1" applyAlignment="1">
      <alignment horizontal="right"/>
    </xf>
    <xf numFmtId="3" fontId="4" fillId="35" borderId="61" xfId="0" applyNumberFormat="1" applyFont="1" applyFill="1" applyBorder="1" applyAlignment="1">
      <alignment horizontal="right"/>
    </xf>
    <xf numFmtId="3" fontId="4" fillId="35" borderId="62" xfId="0" applyNumberFormat="1" applyFont="1" applyFill="1" applyBorder="1" applyAlignment="1">
      <alignment horizontal="right"/>
    </xf>
    <xf numFmtId="3" fontId="4" fillId="34" borderId="24" xfId="0" applyNumberFormat="1" applyFont="1" applyFill="1" applyBorder="1" applyAlignment="1">
      <alignment horizontal="right"/>
    </xf>
    <xf numFmtId="3" fontId="7" fillId="34" borderId="16" xfId="0" applyNumberFormat="1" applyFont="1" applyFill="1" applyBorder="1" applyAlignment="1">
      <alignment horizontal="center"/>
    </xf>
    <xf numFmtId="166" fontId="5" fillId="33" borderId="16" xfId="0" applyFont="1" applyFill="1" applyBorder="1" applyAlignment="1">
      <alignment horizontal="center"/>
    </xf>
    <xf numFmtId="3" fontId="7" fillId="33" borderId="16" xfId="0" applyNumberFormat="1" applyFont="1" applyFill="1" applyBorder="1" applyAlignment="1">
      <alignment horizontal="center"/>
    </xf>
    <xf numFmtId="166" fontId="4" fillId="33" borderId="18" xfId="0" applyFont="1" applyFill="1" applyBorder="1" applyAlignment="1">
      <alignment horizontal="center"/>
    </xf>
    <xf numFmtId="166" fontId="4" fillId="34" borderId="18" xfId="0" applyFont="1" applyFill="1" applyBorder="1" applyAlignment="1">
      <alignment horizontal="center"/>
    </xf>
    <xf numFmtId="166" fontId="4" fillId="34" borderId="74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4" fillId="35" borderId="27" xfId="0" applyNumberFormat="1" applyFont="1" applyFill="1" applyBorder="1" applyAlignment="1">
      <alignment horizontal="right"/>
    </xf>
    <xf numFmtId="3" fontId="4" fillId="35" borderId="15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/>
    </xf>
    <xf numFmtId="3" fontId="4" fillId="35" borderId="15" xfId="0" applyNumberFormat="1" applyFont="1" applyFill="1" applyBorder="1" applyAlignment="1">
      <alignment/>
    </xf>
    <xf numFmtId="166" fontId="5" fillId="36" borderId="58" xfId="0" applyFont="1" applyFill="1" applyBorder="1" applyAlignment="1">
      <alignment/>
    </xf>
    <xf numFmtId="166" fontId="4" fillId="34" borderId="23" xfId="0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center"/>
    </xf>
    <xf numFmtId="3" fontId="4" fillId="33" borderId="16" xfId="0" applyNumberFormat="1" applyFont="1" applyFill="1" applyBorder="1" applyAlignment="1">
      <alignment horizontal="center"/>
    </xf>
    <xf numFmtId="3" fontId="4" fillId="33" borderId="17" xfId="0" applyNumberFormat="1" applyFont="1" applyFill="1" applyBorder="1" applyAlignment="1">
      <alignment horizontal="center"/>
    </xf>
    <xf numFmtId="3" fontId="5" fillId="35" borderId="58" xfId="0" applyNumberFormat="1" applyFont="1" applyFill="1" applyBorder="1" applyAlignment="1">
      <alignment horizontal="right"/>
    </xf>
    <xf numFmtId="3" fontId="5" fillId="34" borderId="58" xfId="0" applyNumberFormat="1" applyFont="1" applyFill="1" applyBorder="1" applyAlignment="1">
      <alignment horizontal="right"/>
    </xf>
    <xf numFmtId="3" fontId="5" fillId="33" borderId="58" xfId="0" applyNumberFormat="1" applyFont="1" applyFill="1" applyBorder="1" applyAlignment="1">
      <alignment/>
    </xf>
    <xf numFmtId="3" fontId="5" fillId="34" borderId="58" xfId="0" applyNumberFormat="1" applyFont="1" applyFill="1" applyBorder="1" applyAlignment="1">
      <alignment/>
    </xf>
    <xf numFmtId="166" fontId="5" fillId="36" borderId="17" xfId="0" applyFont="1" applyFill="1" applyBorder="1" applyAlignment="1">
      <alignment/>
    </xf>
    <xf numFmtId="3" fontId="4" fillId="35" borderId="27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166" fontId="0" fillId="36" borderId="15" xfId="0" applyFont="1" applyFill="1" applyBorder="1" applyAlignment="1">
      <alignment/>
    </xf>
    <xf numFmtId="166" fontId="5" fillId="36" borderId="18" xfId="0" applyFont="1" applyFill="1" applyBorder="1" applyAlignment="1">
      <alignment/>
    </xf>
    <xf numFmtId="166" fontId="0" fillId="0" borderId="0" xfId="0" applyFont="1" applyAlignment="1">
      <alignment/>
    </xf>
    <xf numFmtId="3" fontId="5" fillId="35" borderId="20" xfId="0" applyNumberFormat="1" applyFont="1" applyFill="1" applyBorder="1" applyAlignment="1">
      <alignment/>
    </xf>
    <xf numFmtId="3" fontId="5" fillId="34" borderId="20" xfId="0" applyNumberFormat="1" applyFont="1" applyFill="1" applyBorder="1" applyAlignment="1">
      <alignment/>
    </xf>
    <xf numFmtId="3" fontId="5" fillId="33" borderId="58" xfId="0" applyNumberFormat="1" applyFont="1" applyFill="1" applyBorder="1" applyAlignment="1">
      <alignment horizontal="right"/>
    </xf>
    <xf numFmtId="166" fontId="6" fillId="34" borderId="0" xfId="0" applyFont="1" applyFill="1" applyBorder="1" applyAlignment="1">
      <alignment horizontal="center"/>
    </xf>
    <xf numFmtId="166" fontId="6" fillId="34" borderId="0" xfId="0" applyFont="1" applyFill="1" applyBorder="1" applyAlignment="1">
      <alignment/>
    </xf>
    <xf numFmtId="166" fontId="0" fillId="33" borderId="27" xfId="0" applyFont="1" applyFill="1" applyBorder="1" applyAlignment="1">
      <alignment/>
    </xf>
    <xf numFmtId="166" fontId="6" fillId="33" borderId="0" xfId="0" applyFont="1" applyFill="1" applyBorder="1" applyAlignment="1">
      <alignment horizontal="center"/>
    </xf>
    <xf numFmtId="166" fontId="6" fillId="33" borderId="0" xfId="0" applyFont="1" applyFill="1" applyBorder="1" applyAlignment="1">
      <alignment/>
    </xf>
    <xf numFmtId="166" fontId="5" fillId="36" borderId="13" xfId="0" applyFont="1" applyFill="1" applyBorder="1" applyAlignment="1">
      <alignment/>
    </xf>
    <xf numFmtId="166" fontId="5" fillId="33" borderId="30" xfId="0" applyFont="1" applyFill="1" applyBorder="1" applyAlignment="1">
      <alignment/>
    </xf>
    <xf numFmtId="166" fontId="5" fillId="35" borderId="18" xfId="0" applyFont="1" applyFill="1" applyBorder="1" applyAlignment="1">
      <alignment/>
    </xf>
    <xf numFmtId="3" fontId="5" fillId="34" borderId="18" xfId="0" applyNumberFormat="1" applyFont="1" applyFill="1" applyBorder="1" applyAlignment="1">
      <alignment/>
    </xf>
    <xf numFmtId="3" fontId="5" fillId="33" borderId="18" xfId="0" applyNumberFormat="1" applyFont="1" applyFill="1" applyBorder="1" applyAlignment="1">
      <alignment/>
    </xf>
    <xf numFmtId="166" fontId="5" fillId="34" borderId="18" xfId="0" applyFont="1" applyFill="1" applyBorder="1" applyAlignment="1">
      <alignment/>
    </xf>
    <xf numFmtId="166" fontId="5" fillId="33" borderId="18" xfId="0" applyFont="1" applyFill="1" applyBorder="1" applyAlignment="1">
      <alignment/>
    </xf>
    <xf numFmtId="166" fontId="4" fillId="35" borderId="26" xfId="0" applyFont="1" applyFill="1" applyBorder="1" applyAlignment="1">
      <alignment/>
    </xf>
    <xf numFmtId="166" fontId="5" fillId="35" borderId="30" xfId="0" applyFont="1" applyFill="1" applyBorder="1" applyAlignment="1">
      <alignment/>
    </xf>
    <xf numFmtId="166" fontId="0" fillId="34" borderId="26" xfId="0" applyFill="1" applyBorder="1" applyAlignment="1">
      <alignment/>
    </xf>
    <xf numFmtId="166" fontId="4" fillId="34" borderId="30" xfId="0" applyFont="1" applyFill="1" applyBorder="1" applyAlignment="1">
      <alignment/>
    </xf>
    <xf numFmtId="166" fontId="4" fillId="34" borderId="26" xfId="0" applyFont="1" applyFill="1" applyBorder="1" applyAlignment="1">
      <alignment/>
    </xf>
    <xf numFmtId="166" fontId="5" fillId="34" borderId="30" xfId="0" applyFont="1" applyFill="1" applyBorder="1" applyAlignment="1">
      <alignment/>
    </xf>
    <xf numFmtId="3" fontId="5" fillId="36" borderId="0" xfId="0" applyNumberFormat="1" applyFont="1" applyFill="1" applyBorder="1" applyAlignment="1">
      <alignment horizontal="right"/>
    </xf>
    <xf numFmtId="3" fontId="4" fillId="36" borderId="0" xfId="0" applyNumberFormat="1" applyFont="1" applyFill="1" applyBorder="1" applyAlignment="1">
      <alignment horizontal="right"/>
    </xf>
    <xf numFmtId="3" fontId="5" fillId="36" borderId="0" xfId="0" applyNumberFormat="1" applyFont="1" applyFill="1" applyBorder="1" applyAlignment="1">
      <alignment/>
    </xf>
    <xf numFmtId="166" fontId="6" fillId="33" borderId="12" xfId="0" applyFont="1" applyFill="1" applyBorder="1" applyAlignment="1">
      <alignment horizontal="center"/>
    </xf>
    <xf numFmtId="3" fontId="5" fillId="33" borderId="12" xfId="0" applyNumberFormat="1" applyFont="1" applyFill="1" applyBorder="1" applyAlignment="1">
      <alignment/>
    </xf>
    <xf numFmtId="166" fontId="6" fillId="33" borderId="12" xfId="0" applyFont="1" applyFill="1" applyBorder="1" applyAlignment="1">
      <alignment/>
    </xf>
    <xf numFmtId="166" fontId="6" fillId="36" borderId="0" xfId="0" applyFont="1" applyFill="1" applyBorder="1" applyAlignment="1">
      <alignment horizontal="center"/>
    </xf>
    <xf numFmtId="3" fontId="4" fillId="36" borderId="11" xfId="0" applyNumberFormat="1" applyFont="1" applyFill="1" applyBorder="1" applyAlignment="1">
      <alignment/>
    </xf>
    <xf numFmtId="166" fontId="6" fillId="34" borderId="12" xfId="0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right"/>
    </xf>
    <xf numFmtId="166" fontId="6" fillId="34" borderId="12" xfId="0" applyFont="1" applyFill="1" applyBorder="1" applyAlignment="1">
      <alignment/>
    </xf>
    <xf numFmtId="3" fontId="5" fillId="34" borderId="12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166" fontId="4" fillId="33" borderId="66" xfId="0" applyFont="1" applyFill="1" applyBorder="1" applyAlignment="1">
      <alignment/>
    </xf>
    <xf numFmtId="166" fontId="0" fillId="0" borderId="31" xfId="0" applyFill="1" applyBorder="1" applyAlignment="1">
      <alignment/>
    </xf>
    <xf numFmtId="166" fontId="4" fillId="0" borderId="75" xfId="0" applyFont="1" applyFill="1" applyBorder="1" applyAlignment="1">
      <alignment/>
    </xf>
    <xf numFmtId="166" fontId="4" fillId="35" borderId="66" xfId="0" applyFont="1" applyFill="1" applyBorder="1" applyAlignment="1">
      <alignment/>
    </xf>
    <xf numFmtId="166" fontId="4" fillId="35" borderId="61" xfId="0" applyFont="1" applyFill="1" applyBorder="1" applyAlignment="1">
      <alignment/>
    </xf>
    <xf numFmtId="166" fontId="4" fillId="35" borderId="74" xfId="0" applyFont="1" applyFill="1" applyBorder="1" applyAlignment="1">
      <alignment/>
    </xf>
    <xf numFmtId="166" fontId="5" fillId="36" borderId="0" xfId="0" applyFont="1" applyFill="1" applyBorder="1" applyAlignment="1">
      <alignment horizontal="center"/>
    </xf>
    <xf numFmtId="3" fontId="7" fillId="36" borderId="0" xfId="0" applyNumberFormat="1" applyFont="1" applyFill="1" applyBorder="1" applyAlignment="1">
      <alignment horizontal="center"/>
    </xf>
    <xf numFmtId="3" fontId="56" fillId="36" borderId="0" xfId="0" applyNumberFormat="1" applyFont="1" applyFill="1" applyBorder="1" applyAlignment="1">
      <alignment horizontal="right"/>
    </xf>
    <xf numFmtId="166" fontId="5" fillId="36" borderId="26" xfId="0" applyFont="1" applyFill="1" applyBorder="1" applyAlignment="1">
      <alignment/>
    </xf>
    <xf numFmtId="3" fontId="4" fillId="35" borderId="24" xfId="0" applyNumberFormat="1" applyFont="1" applyFill="1" applyBorder="1" applyAlignment="1">
      <alignment horizontal="right"/>
    </xf>
    <xf numFmtId="166" fontId="0" fillId="35" borderId="12" xfId="0" applyFont="1" applyFill="1" applyBorder="1" applyAlignment="1">
      <alignment/>
    </xf>
    <xf numFmtId="3" fontId="4" fillId="35" borderId="11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166" fontId="0" fillId="0" borderId="15" xfId="0" applyBorder="1" applyAlignment="1">
      <alignment/>
    </xf>
    <xf numFmtId="3" fontId="4" fillId="36" borderId="12" xfId="0" applyNumberFormat="1" applyFont="1" applyFill="1" applyBorder="1" applyAlignment="1">
      <alignment/>
    </xf>
    <xf numFmtId="3" fontId="4" fillId="33" borderId="23" xfId="0" applyNumberFormat="1" applyFont="1" applyFill="1" applyBorder="1" applyAlignment="1">
      <alignment/>
    </xf>
    <xf numFmtId="3" fontId="0" fillId="33" borderId="12" xfId="0" applyNumberFormat="1" applyFill="1" applyBorder="1" applyAlignment="1">
      <alignment horizontal="center"/>
    </xf>
    <xf numFmtId="3" fontId="4" fillId="33" borderId="12" xfId="0" applyNumberFormat="1" applyFont="1" applyFill="1" applyBorder="1" applyAlignment="1">
      <alignment horizontal="center"/>
    </xf>
    <xf numFmtId="166" fontId="0" fillId="34" borderId="23" xfId="0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right"/>
    </xf>
    <xf numFmtId="166" fontId="0" fillId="34" borderId="12" xfId="0" applyFill="1" applyBorder="1" applyAlignment="1">
      <alignment horizontal="center"/>
    </xf>
    <xf numFmtId="166" fontId="5" fillId="34" borderId="17" xfId="0" applyFont="1" applyFill="1" applyBorder="1" applyAlignment="1">
      <alignment horizontal="center"/>
    </xf>
    <xf numFmtId="3" fontId="4" fillId="34" borderId="23" xfId="0" applyNumberFormat="1" applyFont="1" applyFill="1" applyBorder="1" applyAlignment="1">
      <alignment horizontal="right"/>
    </xf>
    <xf numFmtId="3" fontId="4" fillId="34" borderId="30" xfId="0" applyNumberFormat="1" applyFont="1" applyFill="1" applyBorder="1" applyAlignment="1">
      <alignment/>
    </xf>
    <xf numFmtId="166" fontId="4" fillId="0" borderId="13" xfId="0" applyFont="1" applyFill="1" applyBorder="1" applyAlignment="1">
      <alignment/>
    </xf>
    <xf numFmtId="3" fontId="4" fillId="36" borderId="0" xfId="0" applyNumberFormat="1" applyFont="1" applyFill="1" applyBorder="1" applyAlignment="1">
      <alignment horizontal="center"/>
    </xf>
    <xf numFmtId="166" fontId="5" fillId="35" borderId="73" xfId="0" applyFont="1" applyFill="1" applyBorder="1" applyAlignment="1">
      <alignment/>
    </xf>
    <xf numFmtId="166" fontId="5" fillId="35" borderId="73" xfId="0" applyFont="1" applyFill="1" applyBorder="1" applyAlignment="1">
      <alignment wrapText="1"/>
    </xf>
    <xf numFmtId="166" fontId="5" fillId="34" borderId="73" xfId="0" applyFont="1" applyFill="1" applyBorder="1" applyAlignment="1">
      <alignment/>
    </xf>
    <xf numFmtId="166" fontId="5" fillId="34" borderId="26" xfId="0" applyFont="1" applyFill="1" applyBorder="1" applyAlignment="1">
      <alignment/>
    </xf>
    <xf numFmtId="166" fontId="5" fillId="35" borderId="26" xfId="0" applyFont="1" applyFill="1" applyBorder="1" applyAlignment="1">
      <alignment horizontal="left"/>
    </xf>
    <xf numFmtId="166" fontId="6" fillId="35" borderId="24" xfId="0" applyFont="1" applyFill="1" applyBorder="1" applyAlignment="1">
      <alignment/>
    </xf>
    <xf numFmtId="166" fontId="6" fillId="34" borderId="24" xfId="0" applyFont="1" applyFill="1" applyBorder="1" applyAlignment="1">
      <alignment/>
    </xf>
    <xf numFmtId="166" fontId="4" fillId="35" borderId="35" xfId="0" applyFont="1" applyFill="1" applyBorder="1" applyAlignment="1">
      <alignment/>
    </xf>
    <xf numFmtId="166" fontId="4" fillId="35" borderId="71" xfId="0" applyFont="1" applyFill="1" applyBorder="1" applyAlignment="1">
      <alignment/>
    </xf>
    <xf numFmtId="166" fontId="4" fillId="34" borderId="19" xfId="0" applyFont="1" applyFill="1" applyBorder="1" applyAlignment="1">
      <alignment/>
    </xf>
    <xf numFmtId="1" fontId="31" fillId="34" borderId="69" xfId="0" applyNumberFormat="1" applyFont="1" applyFill="1" applyBorder="1" applyAlignment="1">
      <alignment/>
    </xf>
    <xf numFmtId="1" fontId="38" fillId="34" borderId="26" xfId="0" applyNumberFormat="1" applyFont="1" applyFill="1" applyBorder="1" applyAlignment="1" applyProtection="1">
      <alignment horizontal="left"/>
      <protection/>
    </xf>
    <xf numFmtId="166" fontId="0" fillId="36" borderId="0" xfId="0" applyFill="1" applyBorder="1" applyAlignment="1">
      <alignment horizontal="center"/>
    </xf>
    <xf numFmtId="166" fontId="5" fillId="34" borderId="33" xfId="0" applyFont="1" applyFill="1" applyBorder="1" applyAlignment="1">
      <alignment horizontal="center"/>
    </xf>
    <xf numFmtId="166" fontId="4" fillId="34" borderId="33" xfId="0" applyFont="1" applyFill="1" applyBorder="1" applyAlignment="1">
      <alignment horizontal="center"/>
    </xf>
    <xf numFmtId="166" fontId="6" fillId="33" borderId="24" xfId="0" applyFont="1" applyFill="1" applyBorder="1" applyAlignment="1">
      <alignment/>
    </xf>
    <xf numFmtId="166" fontId="5" fillId="33" borderId="73" xfId="0" applyFont="1" applyFill="1" applyBorder="1" applyAlignment="1">
      <alignment/>
    </xf>
    <xf numFmtId="166" fontId="4" fillId="37" borderId="60" xfId="0" applyFont="1" applyFill="1" applyBorder="1" applyAlignment="1">
      <alignment horizontal="center"/>
    </xf>
    <xf numFmtId="166" fontId="5" fillId="33" borderId="33" xfId="0" applyFont="1" applyFill="1" applyBorder="1" applyAlignment="1">
      <alignment horizontal="center"/>
    </xf>
    <xf numFmtId="3" fontId="5" fillId="34" borderId="73" xfId="0" applyNumberFormat="1" applyFont="1" applyFill="1" applyBorder="1" applyAlignment="1">
      <alignment horizontal="center"/>
    </xf>
    <xf numFmtId="166" fontId="5" fillId="34" borderId="73" xfId="0" applyFont="1" applyFill="1" applyBorder="1" applyAlignment="1">
      <alignment horizontal="center" wrapText="1"/>
    </xf>
    <xf numFmtId="3" fontId="4" fillId="33" borderId="21" xfId="0" applyNumberFormat="1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166" fontId="4" fillId="33" borderId="33" xfId="0" applyFont="1" applyFill="1" applyBorder="1" applyAlignment="1">
      <alignment horizontal="center"/>
    </xf>
    <xf numFmtId="166" fontId="5" fillId="33" borderId="73" xfId="0" applyFont="1" applyFill="1" applyBorder="1" applyAlignment="1">
      <alignment wrapText="1"/>
    </xf>
    <xf numFmtId="1" fontId="67" fillId="33" borderId="29" xfId="0" applyNumberFormat="1" applyFont="1" applyFill="1" applyBorder="1" applyAlignment="1">
      <alignment/>
    </xf>
    <xf numFmtId="1" fontId="38" fillId="33" borderId="26" xfId="0" applyNumberFormat="1" applyFont="1" applyFill="1" applyBorder="1" applyAlignment="1" applyProtection="1">
      <alignment horizontal="left"/>
      <protection/>
    </xf>
    <xf numFmtId="166" fontId="34" fillId="33" borderId="38" xfId="0" applyFont="1" applyFill="1" applyBorder="1" applyAlignment="1">
      <alignment/>
    </xf>
    <xf numFmtId="166" fontId="4" fillId="36" borderId="26" xfId="0" applyFont="1" applyFill="1" applyBorder="1" applyAlignment="1">
      <alignment/>
    </xf>
    <xf numFmtId="166" fontId="4" fillId="36" borderId="29" xfId="0" applyFont="1" applyFill="1" applyBorder="1" applyAlignment="1">
      <alignment/>
    </xf>
    <xf numFmtId="166" fontId="0" fillId="36" borderId="30" xfId="0" applyFont="1" applyFill="1" applyBorder="1" applyAlignment="1">
      <alignment/>
    </xf>
    <xf numFmtId="3" fontId="4" fillId="0" borderId="26" xfId="0" applyNumberFormat="1" applyFont="1" applyBorder="1" applyAlignment="1">
      <alignment horizontal="right"/>
    </xf>
    <xf numFmtId="3" fontId="4" fillId="0" borderId="58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166" fontId="5" fillId="33" borderId="64" xfId="0" applyFont="1" applyFill="1" applyBorder="1" applyAlignment="1">
      <alignment horizontal="center"/>
    </xf>
    <xf numFmtId="3" fontId="4" fillId="0" borderId="18" xfId="0" applyNumberFormat="1" applyFont="1" applyBorder="1" applyAlignment="1">
      <alignment horizontal="right"/>
    </xf>
    <xf numFmtId="166" fontId="5" fillId="36" borderId="29" xfId="0" applyFont="1" applyFill="1" applyBorder="1" applyAlignment="1">
      <alignment/>
    </xf>
    <xf numFmtId="3" fontId="67" fillId="34" borderId="29" xfId="0" applyNumberFormat="1" applyFont="1" applyFill="1" applyBorder="1" applyAlignment="1">
      <alignment/>
    </xf>
    <xf numFmtId="3" fontId="38" fillId="34" borderId="26" xfId="0" applyNumberFormat="1" applyFont="1" applyFill="1" applyBorder="1" applyAlignment="1">
      <alignment/>
    </xf>
    <xf numFmtId="4" fontId="7" fillId="34" borderId="0" xfId="0" applyNumberFormat="1" applyFont="1" applyFill="1" applyBorder="1" applyAlignment="1">
      <alignment horizontal="right"/>
    </xf>
    <xf numFmtId="3" fontId="7" fillId="34" borderId="0" xfId="0" applyNumberFormat="1" applyFont="1" applyFill="1" applyBorder="1" applyAlignment="1">
      <alignment horizontal="center"/>
    </xf>
    <xf numFmtId="3" fontId="34" fillId="34" borderId="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Border="1" applyAlignment="1" applyProtection="1">
      <alignment horizontal="center"/>
      <protection/>
    </xf>
    <xf numFmtId="166" fontId="0" fillId="36" borderId="24" xfId="0" applyFont="1" applyFill="1" applyBorder="1" applyAlignment="1">
      <alignment/>
    </xf>
    <xf numFmtId="166" fontId="0" fillId="36" borderId="10" xfId="0" applyFont="1" applyFill="1" applyBorder="1" applyAlignment="1">
      <alignment/>
    </xf>
    <xf numFmtId="166" fontId="0" fillId="36" borderId="11" xfId="0" applyFont="1" applyFill="1" applyBorder="1" applyAlignment="1">
      <alignment/>
    </xf>
    <xf numFmtId="1" fontId="11" fillId="33" borderId="30" xfId="0" applyNumberFormat="1" applyFont="1" applyFill="1" applyBorder="1" applyAlignment="1" applyProtection="1">
      <alignment horizontal="left"/>
      <protection/>
    </xf>
    <xf numFmtId="166" fontId="5" fillId="34" borderId="16" xfId="0" applyFont="1" applyFill="1" applyBorder="1" applyAlignment="1">
      <alignment horizontal="center"/>
    </xf>
    <xf numFmtId="166" fontId="0" fillId="36" borderId="72" xfId="0" applyFill="1" applyBorder="1" applyAlignment="1">
      <alignment/>
    </xf>
    <xf numFmtId="166" fontId="5" fillId="35" borderId="56" xfId="0" applyFont="1" applyFill="1" applyBorder="1" applyAlignment="1">
      <alignment horizontal="center"/>
    </xf>
    <xf numFmtId="166" fontId="5" fillId="35" borderId="64" xfId="0" applyFont="1" applyFill="1" applyBorder="1" applyAlignment="1">
      <alignment horizontal="center"/>
    </xf>
    <xf numFmtId="166" fontId="38" fillId="36" borderId="13" xfId="0" applyFont="1" applyFill="1" applyBorder="1" applyAlignment="1">
      <alignment/>
    </xf>
    <xf numFmtId="166" fontId="5" fillId="36" borderId="15" xfId="0" applyFont="1" applyFill="1" applyBorder="1" applyAlignment="1">
      <alignment/>
    </xf>
    <xf numFmtId="166" fontId="38" fillId="36" borderId="15" xfId="0" applyFont="1" applyFill="1" applyBorder="1" applyAlignment="1">
      <alignment/>
    </xf>
    <xf numFmtId="166" fontId="5" fillId="35" borderId="18" xfId="0" applyFont="1" applyFill="1" applyBorder="1" applyAlignment="1">
      <alignment horizontal="center"/>
    </xf>
    <xf numFmtId="166" fontId="4" fillId="36" borderId="51" xfId="0" applyFont="1" applyFill="1" applyBorder="1" applyAlignment="1">
      <alignment/>
    </xf>
    <xf numFmtId="166" fontId="0" fillId="36" borderId="26" xfId="0" applyFill="1" applyBorder="1" applyAlignment="1">
      <alignment/>
    </xf>
    <xf numFmtId="166" fontId="0" fillId="36" borderId="22" xfId="0" applyFill="1" applyBorder="1" applyAlignment="1">
      <alignment/>
    </xf>
    <xf numFmtId="166" fontId="0" fillId="36" borderId="51" xfId="0" applyFill="1" applyBorder="1" applyAlignment="1">
      <alignment/>
    </xf>
    <xf numFmtId="166" fontId="4" fillId="36" borderId="30" xfId="0" applyFont="1" applyFill="1" applyBorder="1" applyAlignment="1">
      <alignment/>
    </xf>
    <xf numFmtId="166" fontId="4" fillId="36" borderId="28" xfId="0" applyFont="1" applyFill="1" applyBorder="1" applyAlignment="1">
      <alignment/>
    </xf>
    <xf numFmtId="1" fontId="31" fillId="34" borderId="23" xfId="0" applyNumberFormat="1" applyFont="1" applyFill="1" applyBorder="1" applyAlignment="1" applyProtection="1">
      <alignment horizontal="right"/>
      <protection/>
    </xf>
    <xf numFmtId="1" fontId="31" fillId="34" borderId="27" xfId="0" applyNumberFormat="1" applyFont="1" applyFill="1" applyBorder="1" applyAlignment="1" applyProtection="1">
      <alignment horizontal="right"/>
      <protection/>
    </xf>
    <xf numFmtId="1" fontId="31" fillId="34" borderId="41" xfId="0" applyNumberFormat="1" applyFont="1" applyFill="1" applyBorder="1" applyAlignment="1" applyProtection="1">
      <alignment horizontal="right"/>
      <protection/>
    </xf>
    <xf numFmtId="1" fontId="31" fillId="34" borderId="36" xfId="0" applyNumberFormat="1" applyFont="1" applyFill="1" applyBorder="1" applyAlignment="1" applyProtection="1">
      <alignment horizontal="right"/>
      <protection/>
    </xf>
    <xf numFmtId="1" fontId="31" fillId="34" borderId="57" xfId="0" applyNumberFormat="1" applyFont="1" applyFill="1" applyBorder="1" applyAlignment="1" applyProtection="1">
      <alignment horizontal="right"/>
      <protection/>
    </xf>
    <xf numFmtId="166" fontId="5" fillId="0" borderId="10" xfId="0" applyFont="1" applyFill="1" applyBorder="1" applyAlignment="1">
      <alignment/>
    </xf>
    <xf numFmtId="166" fontId="4" fillId="35" borderId="16" xfId="0" applyFont="1" applyFill="1" applyBorder="1" applyAlignment="1">
      <alignment horizontal="left"/>
    </xf>
    <xf numFmtId="166" fontId="4" fillId="35" borderId="17" xfId="0" applyFont="1" applyFill="1" applyBorder="1" applyAlignment="1">
      <alignment horizontal="left"/>
    </xf>
    <xf numFmtId="166" fontId="4" fillId="35" borderId="18" xfId="0" applyFont="1" applyFill="1" applyBorder="1" applyAlignment="1">
      <alignment horizontal="left"/>
    </xf>
    <xf numFmtId="3" fontId="4" fillId="35" borderId="16" xfId="0" applyNumberFormat="1" applyFont="1" applyFill="1" applyBorder="1" applyAlignment="1">
      <alignment horizontal="left"/>
    </xf>
    <xf numFmtId="2" fontId="4" fillId="35" borderId="17" xfId="0" applyNumberFormat="1" applyFont="1" applyFill="1" applyBorder="1" applyAlignment="1">
      <alignment horizontal="left"/>
    </xf>
    <xf numFmtId="3" fontId="4" fillId="35" borderId="18" xfId="0" applyNumberFormat="1" applyFont="1" applyFill="1" applyBorder="1" applyAlignment="1">
      <alignment horizontal="left"/>
    </xf>
    <xf numFmtId="166" fontId="63" fillId="36" borderId="12" xfId="0" applyFont="1" applyFill="1" applyBorder="1" applyAlignment="1">
      <alignment/>
    </xf>
    <xf numFmtId="3" fontId="4" fillId="35" borderId="75" xfId="0" applyNumberFormat="1" applyFont="1" applyFill="1" applyBorder="1" applyAlignment="1">
      <alignment horizontal="center"/>
    </xf>
    <xf numFmtId="3" fontId="4" fillId="34" borderId="75" xfId="0" applyNumberFormat="1" applyFont="1" applyFill="1" applyBorder="1" applyAlignment="1">
      <alignment horizontal="center"/>
    </xf>
    <xf numFmtId="3" fontId="4" fillId="33" borderId="75" xfId="0" applyNumberFormat="1" applyFont="1" applyFill="1" applyBorder="1" applyAlignment="1">
      <alignment horizontal="center"/>
    </xf>
    <xf numFmtId="166" fontId="4" fillId="35" borderId="26" xfId="0" applyFont="1" applyFill="1" applyBorder="1" applyAlignment="1">
      <alignment wrapText="1"/>
    </xf>
    <xf numFmtId="166" fontId="7" fillId="35" borderId="23" xfId="0" applyFont="1" applyFill="1" applyBorder="1" applyAlignment="1">
      <alignment/>
    </xf>
    <xf numFmtId="166" fontId="7" fillId="35" borderId="12" xfId="0" applyFont="1" applyFill="1" applyBorder="1" applyAlignment="1">
      <alignment/>
    </xf>
    <xf numFmtId="166" fontId="7" fillId="35" borderId="13" xfId="0" applyFont="1" applyFill="1" applyBorder="1" applyAlignment="1">
      <alignment/>
    </xf>
    <xf numFmtId="3" fontId="4" fillId="35" borderId="56" xfId="0" applyNumberFormat="1" applyFont="1" applyFill="1" applyBorder="1" applyAlignment="1">
      <alignment/>
    </xf>
    <xf numFmtId="3" fontId="4" fillId="35" borderId="63" xfId="0" applyNumberFormat="1" applyFont="1" applyFill="1" applyBorder="1" applyAlignment="1">
      <alignment/>
    </xf>
    <xf numFmtId="166" fontId="56" fillId="36" borderId="16" xfId="0" applyFont="1" applyFill="1" applyBorder="1" applyAlignment="1">
      <alignment/>
    </xf>
    <xf numFmtId="166" fontId="56" fillId="36" borderId="17" xfId="0" applyFont="1" applyFill="1" applyBorder="1" applyAlignment="1">
      <alignment/>
    </xf>
    <xf numFmtId="3" fontId="7" fillId="33" borderId="51" xfId="0" applyNumberFormat="1" applyFont="1" applyFill="1" applyBorder="1" applyAlignment="1">
      <alignment/>
    </xf>
    <xf numFmtId="3" fontId="4" fillId="0" borderId="51" xfId="0" applyNumberFormat="1" applyFont="1" applyFill="1" applyBorder="1" applyAlignment="1">
      <alignment/>
    </xf>
    <xf numFmtId="3" fontId="4" fillId="0" borderId="64" xfId="0" applyNumberFormat="1" applyFont="1" applyFill="1" applyBorder="1" applyAlignment="1">
      <alignment/>
    </xf>
    <xf numFmtId="3" fontId="0" fillId="34" borderId="27" xfId="0" applyNumberFormat="1" applyFill="1" applyBorder="1" applyAlignment="1">
      <alignment/>
    </xf>
    <xf numFmtId="3" fontId="7" fillId="34" borderId="54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right"/>
    </xf>
    <xf numFmtId="3" fontId="4" fillId="34" borderId="17" xfId="0" applyNumberFormat="1" applyFont="1" applyFill="1" applyBorder="1" applyAlignment="1">
      <alignment/>
    </xf>
    <xf numFmtId="166" fontId="62" fillId="0" borderId="27" xfId="0" applyFont="1" applyFill="1" applyBorder="1" applyAlignment="1">
      <alignment horizontal="center"/>
    </xf>
    <xf numFmtId="166" fontId="62" fillId="0" borderId="16" xfId="0" applyFont="1" applyFill="1" applyBorder="1" applyAlignment="1">
      <alignment horizontal="center"/>
    </xf>
    <xf numFmtId="166" fontId="62" fillId="0" borderId="24" xfId="0" applyFont="1" applyFill="1" applyBorder="1" applyAlignment="1">
      <alignment horizontal="center"/>
    </xf>
    <xf numFmtId="166" fontId="4" fillId="36" borderId="12" xfId="0" applyFont="1" applyFill="1" applyBorder="1" applyAlignment="1">
      <alignment horizontal="right"/>
    </xf>
    <xf numFmtId="166" fontId="4" fillId="35" borderId="53" xfId="0" applyFont="1" applyFill="1" applyBorder="1" applyAlignment="1">
      <alignment/>
    </xf>
    <xf numFmtId="2" fontId="4" fillId="0" borderId="19" xfId="0" applyNumberFormat="1" applyFont="1" applyFill="1" applyBorder="1" applyAlignment="1">
      <alignment/>
    </xf>
    <xf numFmtId="3" fontId="4" fillId="35" borderId="18" xfId="0" applyNumberFormat="1" applyFont="1" applyFill="1" applyBorder="1" applyAlignment="1">
      <alignment/>
    </xf>
    <xf numFmtId="166" fontId="4" fillId="36" borderId="10" xfId="0" applyFont="1" applyFill="1" applyBorder="1" applyAlignment="1">
      <alignment horizontal="center"/>
    </xf>
    <xf numFmtId="166" fontId="4" fillId="35" borderId="40" xfId="0" applyFont="1" applyFill="1" applyBorder="1" applyAlignment="1">
      <alignment wrapText="1"/>
    </xf>
    <xf numFmtId="1" fontId="31" fillId="35" borderId="58" xfId="0" applyNumberFormat="1" applyFont="1" applyFill="1" applyBorder="1" applyAlignment="1">
      <alignment/>
    </xf>
    <xf numFmtId="166" fontId="5" fillId="36" borderId="10" xfId="0" applyFont="1" applyFill="1" applyBorder="1" applyAlignment="1">
      <alignment/>
    </xf>
    <xf numFmtId="166" fontId="6" fillId="36" borderId="30" xfId="0" applyFont="1" applyFill="1" applyBorder="1" applyAlignment="1">
      <alignment/>
    </xf>
    <xf numFmtId="166" fontId="5" fillId="0" borderId="66" xfId="0" applyFont="1" applyFill="1" applyBorder="1" applyAlignment="1">
      <alignment/>
    </xf>
    <xf numFmtId="166" fontId="5" fillId="35" borderId="39" xfId="0" applyFont="1" applyFill="1" applyBorder="1" applyAlignment="1">
      <alignment horizontal="center"/>
    </xf>
    <xf numFmtId="166" fontId="5" fillId="35" borderId="51" xfId="0" applyFont="1" applyFill="1" applyBorder="1" applyAlignment="1">
      <alignment horizontal="center"/>
    </xf>
    <xf numFmtId="166" fontId="5" fillId="35" borderId="23" xfId="0" applyFont="1" applyFill="1" applyBorder="1" applyAlignment="1">
      <alignment horizontal="center"/>
    </xf>
    <xf numFmtId="166" fontId="5" fillId="35" borderId="15" xfId="0" applyFont="1" applyFill="1" applyBorder="1" applyAlignment="1">
      <alignment/>
    </xf>
    <xf numFmtId="3" fontId="31" fillId="35" borderId="17" xfId="0" applyNumberFormat="1" applyFont="1" applyFill="1" applyBorder="1" applyAlignment="1">
      <alignment/>
    </xf>
    <xf numFmtId="3" fontId="34" fillId="35" borderId="18" xfId="0" applyNumberFormat="1" applyFont="1" applyFill="1" applyBorder="1" applyAlignment="1" applyProtection="1">
      <alignment/>
      <protection/>
    </xf>
    <xf numFmtId="3" fontId="4" fillId="39" borderId="0" xfId="0" applyNumberFormat="1" applyFont="1" applyFill="1" applyBorder="1" applyAlignment="1">
      <alignment/>
    </xf>
    <xf numFmtId="166" fontId="4" fillId="39" borderId="40" xfId="0" applyFont="1" applyFill="1" applyBorder="1" applyAlignment="1">
      <alignment wrapText="1"/>
    </xf>
    <xf numFmtId="166" fontId="4" fillId="39" borderId="70" xfId="0" applyFont="1" applyFill="1" applyBorder="1" applyAlignment="1">
      <alignment/>
    </xf>
    <xf numFmtId="166" fontId="4" fillId="39" borderId="26" xfId="0" applyFont="1" applyFill="1" applyBorder="1" applyAlignment="1">
      <alignment wrapText="1"/>
    </xf>
    <xf numFmtId="166" fontId="4" fillId="39" borderId="53" xfId="0" applyFont="1" applyFill="1" applyBorder="1" applyAlignment="1">
      <alignment/>
    </xf>
    <xf numFmtId="166" fontId="4" fillId="0" borderId="21" xfId="0" applyFont="1" applyFill="1" applyBorder="1" applyAlignment="1">
      <alignment horizontal="right"/>
    </xf>
    <xf numFmtId="166" fontId="4" fillId="0" borderId="32" xfId="0" applyFont="1" applyFill="1" applyBorder="1" applyAlignment="1">
      <alignment/>
    </xf>
    <xf numFmtId="166" fontId="4" fillId="39" borderId="16" xfId="0" applyFont="1" applyFill="1" applyBorder="1" applyAlignment="1">
      <alignment horizontal="left"/>
    </xf>
    <xf numFmtId="166" fontId="4" fillId="39" borderId="17" xfId="0" applyFont="1" applyFill="1" applyBorder="1" applyAlignment="1">
      <alignment horizontal="left"/>
    </xf>
    <xf numFmtId="166" fontId="4" fillId="39" borderId="18" xfId="0" applyFont="1" applyFill="1" applyBorder="1" applyAlignment="1">
      <alignment horizontal="left"/>
    </xf>
    <xf numFmtId="3" fontId="4" fillId="39" borderId="18" xfId="0" applyNumberFormat="1" applyFont="1" applyFill="1" applyBorder="1" applyAlignment="1">
      <alignment/>
    </xf>
    <xf numFmtId="3" fontId="4" fillId="39" borderId="18" xfId="0" applyNumberFormat="1" applyFont="1" applyFill="1" applyBorder="1" applyAlignment="1">
      <alignment horizontal="left"/>
    </xf>
    <xf numFmtId="3" fontId="4" fillId="39" borderId="16" xfId="0" applyNumberFormat="1" applyFont="1" applyFill="1" applyBorder="1" applyAlignment="1">
      <alignment horizontal="left"/>
    </xf>
    <xf numFmtId="2" fontId="4" fillId="39" borderId="17" xfId="0" applyNumberFormat="1" applyFont="1" applyFill="1" applyBorder="1" applyAlignment="1">
      <alignment horizontal="left"/>
    </xf>
    <xf numFmtId="166" fontId="4" fillId="39" borderId="0" xfId="0" applyFont="1" applyFill="1" applyBorder="1" applyAlignment="1">
      <alignment/>
    </xf>
    <xf numFmtId="166" fontId="4" fillId="39" borderId="13" xfId="0" applyFont="1" applyFill="1" applyBorder="1" applyAlignment="1">
      <alignment horizontal="left"/>
    </xf>
    <xf numFmtId="3" fontId="4" fillId="39" borderId="15" xfId="0" applyNumberFormat="1" applyFont="1" applyFill="1" applyBorder="1" applyAlignment="1">
      <alignment/>
    </xf>
    <xf numFmtId="3" fontId="4" fillId="39" borderId="15" xfId="0" applyNumberFormat="1" applyFont="1" applyFill="1" applyBorder="1" applyAlignment="1">
      <alignment horizontal="left"/>
    </xf>
    <xf numFmtId="166" fontId="0" fillId="39" borderId="15" xfId="0" applyFill="1" applyBorder="1" applyAlignment="1">
      <alignment/>
    </xf>
    <xf numFmtId="166" fontId="0" fillId="39" borderId="11" xfId="0" applyFill="1" applyBorder="1" applyAlignment="1">
      <alignment horizontal="center"/>
    </xf>
    <xf numFmtId="166" fontId="4" fillId="39" borderId="40" xfId="0" applyFont="1" applyFill="1" applyBorder="1" applyAlignment="1">
      <alignment/>
    </xf>
    <xf numFmtId="166" fontId="4" fillId="39" borderId="76" xfId="0" applyFont="1" applyFill="1" applyBorder="1" applyAlignment="1">
      <alignment/>
    </xf>
    <xf numFmtId="166" fontId="4" fillId="35" borderId="75" xfId="0" applyFont="1" applyFill="1" applyBorder="1" applyAlignment="1">
      <alignment/>
    </xf>
    <xf numFmtId="166" fontId="4" fillId="35" borderId="62" xfId="0" applyFont="1" applyFill="1" applyBorder="1" applyAlignment="1">
      <alignment/>
    </xf>
    <xf numFmtId="3" fontId="4" fillId="39" borderId="58" xfId="0" applyNumberFormat="1" applyFont="1" applyFill="1" applyBorder="1" applyAlignment="1">
      <alignment horizontal="center"/>
    </xf>
    <xf numFmtId="3" fontId="4" fillId="35" borderId="58" xfId="0" applyNumberFormat="1" applyFont="1" applyFill="1" applyBorder="1" applyAlignment="1">
      <alignment horizontal="center"/>
    </xf>
    <xf numFmtId="3" fontId="4" fillId="35" borderId="49" xfId="0" applyNumberFormat="1" applyFont="1" applyFill="1" applyBorder="1" applyAlignment="1">
      <alignment/>
    </xf>
    <xf numFmtId="166" fontId="4" fillId="35" borderId="77" xfId="0" applyFont="1" applyFill="1" applyBorder="1" applyAlignment="1">
      <alignment/>
    </xf>
    <xf numFmtId="166" fontId="5" fillId="40" borderId="18" xfId="0" applyFont="1" applyFill="1" applyBorder="1" applyAlignment="1">
      <alignment horizontal="center"/>
    </xf>
    <xf numFmtId="166" fontId="5" fillId="39" borderId="58" xfId="0" applyFont="1" applyFill="1" applyBorder="1" applyAlignment="1">
      <alignment horizontal="center"/>
    </xf>
    <xf numFmtId="166" fontId="4" fillId="0" borderId="54" xfId="0" applyFont="1" applyFill="1" applyBorder="1" applyAlignment="1">
      <alignment/>
    </xf>
    <xf numFmtId="166" fontId="4" fillId="0" borderId="69" xfId="0" applyFont="1" applyBorder="1" applyAlignment="1">
      <alignment/>
    </xf>
    <xf numFmtId="3" fontId="34" fillId="35" borderId="58" xfId="0" applyNumberFormat="1" applyFont="1" applyFill="1" applyBorder="1" applyAlignment="1" applyProtection="1">
      <alignment/>
      <protection/>
    </xf>
    <xf numFmtId="3" fontId="31" fillId="35" borderId="16" xfId="0" applyNumberFormat="1" applyFont="1" applyFill="1" applyBorder="1" applyAlignment="1">
      <alignment/>
    </xf>
    <xf numFmtId="3" fontId="31" fillId="35" borderId="18" xfId="0" applyNumberFormat="1" applyFont="1" applyFill="1" applyBorder="1" applyAlignment="1">
      <alignment/>
    </xf>
    <xf numFmtId="3" fontId="107" fillId="35" borderId="58" xfId="0" applyNumberFormat="1" applyFont="1" applyFill="1" applyBorder="1" applyAlignment="1" applyProtection="1">
      <alignment/>
      <protection/>
    </xf>
    <xf numFmtId="166" fontId="4" fillId="0" borderId="71" xfId="0" applyFont="1" applyFill="1" applyBorder="1" applyAlignment="1">
      <alignment/>
    </xf>
    <xf numFmtId="166" fontId="0" fillId="41" borderId="24" xfId="0" applyFill="1" applyBorder="1" applyAlignment="1">
      <alignment/>
    </xf>
    <xf numFmtId="166" fontId="5" fillId="39" borderId="23" xfId="0" applyFont="1" applyFill="1" applyBorder="1" applyAlignment="1">
      <alignment horizontal="center"/>
    </xf>
    <xf numFmtId="166" fontId="5" fillId="39" borderId="24" xfId="0" applyFont="1" applyFill="1" applyBorder="1" applyAlignment="1">
      <alignment horizontal="center"/>
    </xf>
    <xf numFmtId="3" fontId="34" fillId="35" borderId="36" xfId="55" applyNumberFormat="1" applyFont="1" applyFill="1" applyBorder="1" applyAlignment="1" applyProtection="1">
      <alignment/>
      <protection/>
    </xf>
    <xf numFmtId="3" fontId="34" fillId="35" borderId="18" xfId="0" applyNumberFormat="1" applyFont="1" applyFill="1" applyBorder="1" applyAlignment="1">
      <alignment/>
    </xf>
    <xf numFmtId="3" fontId="31" fillId="35" borderId="16" xfId="0" applyNumberFormat="1" applyFont="1" applyFill="1" applyBorder="1" applyAlignment="1" applyProtection="1">
      <alignment/>
      <protection/>
    </xf>
    <xf numFmtId="3" fontId="31" fillId="35" borderId="18" xfId="0" applyNumberFormat="1" applyFont="1" applyFill="1" applyBorder="1" applyAlignment="1" applyProtection="1">
      <alignment/>
      <protection/>
    </xf>
    <xf numFmtId="3" fontId="34" fillId="35" borderId="58" xfId="0" applyNumberFormat="1" applyFont="1" applyFill="1" applyBorder="1" applyAlignment="1" applyProtection="1">
      <alignment horizontal="right"/>
      <protection/>
    </xf>
    <xf numFmtId="3" fontId="34" fillId="35" borderId="16" xfId="0" applyNumberFormat="1" applyFont="1" applyFill="1" applyBorder="1" applyAlignment="1" applyProtection="1">
      <alignment/>
      <protection/>
    </xf>
    <xf numFmtId="3" fontId="34" fillId="35" borderId="17" xfId="0" applyNumberFormat="1" applyFont="1" applyFill="1" applyBorder="1" applyAlignment="1" applyProtection="1">
      <alignment/>
      <protection/>
    </xf>
    <xf numFmtId="3" fontId="5" fillId="42" borderId="0" xfId="0" applyNumberFormat="1" applyFont="1" applyFill="1" applyBorder="1" applyAlignment="1">
      <alignment/>
    </xf>
    <xf numFmtId="3" fontId="5" fillId="42" borderId="20" xfId="0" applyNumberFormat="1" applyFont="1" applyFill="1" applyBorder="1" applyAlignment="1">
      <alignment/>
    </xf>
    <xf numFmtId="3" fontId="4" fillId="39" borderId="58" xfId="0" applyNumberFormat="1" applyFont="1" applyFill="1" applyBorder="1" applyAlignment="1">
      <alignment/>
    </xf>
    <xf numFmtId="166" fontId="5" fillId="42" borderId="58" xfId="0" applyFont="1" applyFill="1" applyBorder="1" applyAlignment="1">
      <alignment horizontal="center"/>
    </xf>
    <xf numFmtId="1" fontId="31" fillId="39" borderId="58" xfId="0" applyNumberFormat="1" applyFont="1" applyFill="1" applyBorder="1" applyAlignment="1" applyProtection="1">
      <alignment horizontal="right"/>
      <protection/>
    </xf>
    <xf numFmtId="3" fontId="31" fillId="39" borderId="17" xfId="58" applyNumberFormat="1" applyFont="1" applyFill="1" applyBorder="1" applyAlignment="1">
      <alignment/>
    </xf>
    <xf numFmtId="3" fontId="31" fillId="39" borderId="17" xfId="0" applyNumberFormat="1" applyFont="1" applyFill="1" applyBorder="1" applyAlignment="1">
      <alignment/>
    </xf>
    <xf numFmtId="3" fontId="34" fillId="39" borderId="58" xfId="0" applyNumberFormat="1" applyFont="1" applyFill="1" applyBorder="1" applyAlignment="1" applyProtection="1">
      <alignment/>
      <protection/>
    </xf>
    <xf numFmtId="1" fontId="31" fillId="41" borderId="58" xfId="0" applyNumberFormat="1" applyFont="1" applyFill="1" applyBorder="1" applyAlignment="1" applyProtection="1">
      <alignment horizontal="right"/>
      <protection/>
    </xf>
    <xf numFmtId="3" fontId="31" fillId="41" borderId="16" xfId="58" applyNumberFormat="1" applyFont="1" applyFill="1" applyBorder="1" applyAlignment="1">
      <alignment/>
    </xf>
    <xf numFmtId="3" fontId="31" fillId="41" borderId="17" xfId="0" applyNumberFormat="1" applyFont="1" applyFill="1" applyBorder="1" applyAlignment="1">
      <alignment/>
    </xf>
    <xf numFmtId="3" fontId="31" fillId="41" borderId="17" xfId="58" applyNumberFormat="1" applyFont="1" applyFill="1" applyBorder="1" applyAlignment="1">
      <alignment/>
    </xf>
    <xf numFmtId="3" fontId="34" fillId="41" borderId="58" xfId="0" applyNumberFormat="1" applyFont="1" applyFill="1" applyBorder="1" applyAlignment="1" applyProtection="1">
      <alignment/>
      <protection/>
    </xf>
    <xf numFmtId="1" fontId="31" fillId="42" borderId="58" xfId="0" applyNumberFormat="1" applyFont="1" applyFill="1" applyBorder="1" applyAlignment="1" applyProtection="1">
      <alignment horizontal="right"/>
      <protection/>
    </xf>
    <xf numFmtId="3" fontId="31" fillId="42" borderId="17" xfId="58" applyNumberFormat="1" applyFont="1" applyFill="1" applyBorder="1" applyAlignment="1">
      <alignment/>
    </xf>
    <xf numFmtId="3" fontId="31" fillId="42" borderId="17" xfId="0" applyNumberFormat="1" applyFont="1" applyFill="1" applyBorder="1" applyAlignment="1">
      <alignment/>
    </xf>
    <xf numFmtId="3" fontId="34" fillId="42" borderId="58" xfId="0" applyNumberFormat="1" applyFont="1" applyFill="1" applyBorder="1" applyAlignment="1" applyProtection="1">
      <alignment/>
      <protection/>
    </xf>
    <xf numFmtId="1" fontId="5" fillId="42" borderId="58" xfId="0" applyNumberFormat="1" applyFont="1" applyFill="1" applyBorder="1" applyAlignment="1">
      <alignment/>
    </xf>
    <xf numFmtId="3" fontId="31" fillId="42" borderId="16" xfId="0" applyNumberFormat="1" applyFont="1" applyFill="1" applyBorder="1" applyAlignment="1">
      <alignment/>
    </xf>
    <xf numFmtId="3" fontId="31" fillId="42" borderId="18" xfId="0" applyNumberFormat="1" applyFont="1" applyFill="1" applyBorder="1" applyAlignment="1">
      <alignment/>
    </xf>
    <xf numFmtId="3" fontId="107" fillId="42" borderId="17" xfId="0" applyNumberFormat="1" applyFont="1" applyFill="1" applyBorder="1" applyAlignment="1" applyProtection="1">
      <alignment/>
      <protection/>
    </xf>
    <xf numFmtId="1" fontId="5" fillId="39" borderId="58" xfId="0" applyNumberFormat="1" applyFont="1" applyFill="1" applyBorder="1" applyAlignment="1">
      <alignment/>
    </xf>
    <xf numFmtId="3" fontId="31" fillId="39" borderId="16" xfId="0" applyNumberFormat="1" applyFont="1" applyFill="1" applyBorder="1" applyAlignment="1">
      <alignment/>
    </xf>
    <xf numFmtId="3" fontId="31" fillId="39" borderId="18" xfId="0" applyNumberFormat="1" applyFont="1" applyFill="1" applyBorder="1" applyAlignment="1">
      <alignment/>
    </xf>
    <xf numFmtId="3" fontId="107" fillId="39" borderId="17" xfId="0" applyNumberFormat="1" applyFont="1" applyFill="1" applyBorder="1" applyAlignment="1" applyProtection="1">
      <alignment/>
      <protection/>
    </xf>
    <xf numFmtId="166" fontId="5" fillId="39" borderId="58" xfId="0" applyFont="1" applyFill="1" applyBorder="1" applyAlignment="1">
      <alignment/>
    </xf>
    <xf numFmtId="3" fontId="34" fillId="39" borderId="18" xfId="0" applyNumberFormat="1" applyFont="1" applyFill="1" applyBorder="1" applyAlignment="1">
      <alignment/>
    </xf>
    <xf numFmtId="3" fontId="31" fillId="39" borderId="16" xfId="0" applyNumberFormat="1" applyFont="1" applyFill="1" applyBorder="1" applyAlignment="1" applyProtection="1">
      <alignment/>
      <protection/>
    </xf>
    <xf numFmtId="3" fontId="31" fillId="39" borderId="18" xfId="0" applyNumberFormat="1" applyFont="1" applyFill="1" applyBorder="1" applyAlignment="1" applyProtection="1">
      <alignment/>
      <protection/>
    </xf>
    <xf numFmtId="3" fontId="107" fillId="39" borderId="58" xfId="0" applyNumberFormat="1" applyFont="1" applyFill="1" applyBorder="1" applyAlignment="1" applyProtection="1">
      <alignment/>
      <protection/>
    </xf>
    <xf numFmtId="3" fontId="34" fillId="39" borderId="16" xfId="0" applyNumberFormat="1" applyFont="1" applyFill="1" applyBorder="1" applyAlignment="1" applyProtection="1">
      <alignment/>
      <protection/>
    </xf>
    <xf numFmtId="3" fontId="34" fillId="39" borderId="17" xfId="0" applyNumberFormat="1" applyFont="1" applyFill="1" applyBorder="1" applyAlignment="1" applyProtection="1">
      <alignment/>
      <protection/>
    </xf>
    <xf numFmtId="166" fontId="5" fillId="42" borderId="58" xfId="0" applyFont="1" applyFill="1" applyBorder="1" applyAlignment="1">
      <alignment/>
    </xf>
    <xf numFmtId="3" fontId="34" fillId="42" borderId="18" xfId="0" applyNumberFormat="1" applyFont="1" applyFill="1" applyBorder="1" applyAlignment="1">
      <alignment/>
    </xf>
    <xf numFmtId="3" fontId="34" fillId="35" borderId="22" xfId="55" applyNumberFormat="1" applyFont="1" applyFill="1" applyBorder="1" applyAlignment="1" applyProtection="1">
      <alignment horizontal="right"/>
      <protection/>
    </xf>
    <xf numFmtId="9" fontId="34" fillId="35" borderId="49" xfId="48" applyNumberFormat="1" applyFont="1" applyFill="1" applyBorder="1" applyAlignment="1">
      <alignment horizontal="center"/>
    </xf>
    <xf numFmtId="166" fontId="0" fillId="43" borderId="0" xfId="0" applyFill="1" applyBorder="1" applyAlignment="1">
      <alignment/>
    </xf>
    <xf numFmtId="166" fontId="4" fillId="43" borderId="0" xfId="0" applyFont="1" applyFill="1" applyBorder="1" applyAlignment="1">
      <alignment/>
    </xf>
    <xf numFmtId="3" fontId="8" fillId="43" borderId="0" xfId="55" applyNumberFormat="1" applyFont="1" applyFill="1" applyBorder="1" applyAlignment="1">
      <alignment/>
    </xf>
    <xf numFmtId="3" fontId="21" fillId="43" borderId="0" xfId="55" applyNumberFormat="1" applyFont="1" applyFill="1" applyBorder="1" applyAlignment="1">
      <alignment/>
    </xf>
    <xf numFmtId="3" fontId="34" fillId="43" borderId="0" xfId="55" applyNumberFormat="1" applyFont="1" applyFill="1" applyBorder="1" applyAlignment="1" applyProtection="1">
      <alignment/>
      <protection/>
    </xf>
    <xf numFmtId="3" fontId="34" fillId="43" borderId="0" xfId="55" applyNumberFormat="1" applyFont="1" applyFill="1" applyBorder="1" applyAlignment="1">
      <alignment/>
    </xf>
    <xf numFmtId="3" fontId="34" fillId="43" borderId="0" xfId="55" applyNumberFormat="1" applyFont="1" applyFill="1" applyBorder="1" applyAlignment="1" applyProtection="1">
      <alignment horizontal="right"/>
      <protection/>
    </xf>
    <xf numFmtId="166" fontId="44" fillId="35" borderId="52" xfId="0" applyFont="1" applyFill="1" applyBorder="1" applyAlignment="1">
      <alignment/>
    </xf>
    <xf numFmtId="166" fontId="44" fillId="35" borderId="49" xfId="0" applyFont="1" applyFill="1" applyBorder="1" applyAlignment="1">
      <alignment/>
    </xf>
    <xf numFmtId="1" fontId="34" fillId="35" borderId="52" xfId="0" applyNumberFormat="1" applyFont="1" applyFill="1" applyBorder="1" applyAlignment="1">
      <alignment/>
    </xf>
    <xf numFmtId="1" fontId="34" fillId="35" borderId="49" xfId="0" applyNumberFormat="1" applyFont="1" applyFill="1" applyBorder="1" applyAlignment="1">
      <alignment/>
    </xf>
    <xf numFmtId="9" fontId="34" fillId="35" borderId="52" xfId="48" applyNumberFormat="1" applyFont="1" applyFill="1" applyBorder="1" applyAlignment="1">
      <alignment horizontal="center"/>
    </xf>
    <xf numFmtId="1" fontId="11" fillId="35" borderId="45" xfId="0" applyNumberFormat="1" applyFont="1" applyFill="1" applyBorder="1" applyAlignment="1">
      <alignment/>
    </xf>
    <xf numFmtId="1" fontId="49" fillId="35" borderId="45" xfId="0" applyNumberFormat="1" applyFont="1" applyFill="1" applyBorder="1" applyAlignment="1">
      <alignment/>
    </xf>
    <xf numFmtId="1" fontId="49" fillId="35" borderId="52" xfId="0" applyNumberFormat="1" applyFont="1" applyFill="1" applyBorder="1" applyAlignment="1">
      <alignment/>
    </xf>
    <xf numFmtId="1" fontId="48" fillId="35" borderId="45" xfId="0" applyNumberFormat="1" applyFont="1" applyFill="1" applyBorder="1" applyAlignment="1">
      <alignment/>
    </xf>
    <xf numFmtId="9" fontId="34" fillId="35" borderId="47" xfId="48" applyNumberFormat="1" applyFont="1" applyFill="1" applyBorder="1" applyAlignment="1">
      <alignment horizontal="center"/>
    </xf>
    <xf numFmtId="3" fontId="8" fillId="35" borderId="14" xfId="55" applyNumberFormat="1" applyFont="1" applyFill="1" applyBorder="1" applyAlignment="1">
      <alignment/>
    </xf>
    <xf numFmtId="3" fontId="21" fillId="35" borderId="14" xfId="55" applyNumberFormat="1" applyFont="1" applyFill="1" applyBorder="1" applyAlignment="1">
      <alignment/>
    </xf>
    <xf numFmtId="9" fontId="44" fillId="35" borderId="49" xfId="0" applyNumberFormat="1" applyFont="1" applyFill="1" applyBorder="1" applyAlignment="1">
      <alignment horizontal="center"/>
    </xf>
    <xf numFmtId="9" fontId="34" fillId="35" borderId="52" xfId="0" applyNumberFormat="1" applyFont="1" applyFill="1" applyBorder="1" applyAlignment="1">
      <alignment horizontal="center"/>
    </xf>
    <xf numFmtId="9" fontId="34" fillId="35" borderId="49" xfId="0" applyNumberFormat="1" applyFont="1" applyFill="1" applyBorder="1" applyAlignment="1">
      <alignment horizontal="center"/>
    </xf>
    <xf numFmtId="9" fontId="8" fillId="35" borderId="45" xfId="0" applyNumberFormat="1" applyFont="1" applyFill="1" applyBorder="1" applyAlignment="1">
      <alignment horizontal="center"/>
    </xf>
    <xf numFmtId="9" fontId="15" fillId="35" borderId="45" xfId="0" applyNumberFormat="1" applyFont="1" applyFill="1" applyBorder="1" applyAlignment="1">
      <alignment horizontal="center"/>
    </xf>
    <xf numFmtId="1" fontId="38" fillId="35" borderId="29" xfId="0" applyNumberFormat="1" applyFont="1" applyFill="1" applyBorder="1" applyAlignment="1">
      <alignment/>
    </xf>
    <xf numFmtId="1" fontId="33" fillId="35" borderId="29" xfId="0" applyNumberFormat="1" applyFont="1" applyFill="1" applyBorder="1" applyAlignment="1" applyProtection="1">
      <alignment horizontal="left"/>
      <protection/>
    </xf>
    <xf numFmtId="1" fontId="34" fillId="43" borderId="49" xfId="0" applyNumberFormat="1" applyFont="1" applyFill="1" applyBorder="1" applyAlignment="1" applyProtection="1">
      <alignment horizontal="left"/>
      <protection/>
    </xf>
    <xf numFmtId="1" fontId="34" fillId="43" borderId="52" xfId="0" applyNumberFormat="1" applyFont="1" applyFill="1" applyBorder="1" applyAlignment="1" applyProtection="1">
      <alignment horizontal="left"/>
      <protection/>
    </xf>
    <xf numFmtId="1" fontId="34" fillId="43" borderId="47" xfId="0" applyNumberFormat="1" applyFont="1" applyFill="1" applyBorder="1" applyAlignment="1" applyProtection="1">
      <alignment horizontal="left"/>
      <protection/>
    </xf>
    <xf numFmtId="166" fontId="0" fillId="43" borderId="0" xfId="0" applyFill="1" applyAlignment="1">
      <alignment/>
    </xf>
    <xf numFmtId="1" fontId="31" fillId="35" borderId="17" xfId="0" applyNumberFormat="1" applyFont="1" applyFill="1" applyBorder="1" applyAlignment="1" applyProtection="1">
      <alignment horizontal="left"/>
      <protection/>
    </xf>
    <xf numFmtId="1" fontId="31" fillId="35" borderId="71" xfId="0" applyNumberFormat="1" applyFont="1" applyFill="1" applyBorder="1" applyAlignment="1" applyProtection="1">
      <alignment horizontal="left"/>
      <protection/>
    </xf>
    <xf numFmtId="1" fontId="31" fillId="35" borderId="17" xfId="0" applyNumberFormat="1" applyFont="1" applyFill="1" applyBorder="1" applyAlignment="1">
      <alignment/>
    </xf>
    <xf numFmtId="166" fontId="31" fillId="35" borderId="17" xfId="0" applyFont="1" applyFill="1" applyBorder="1" applyAlignment="1">
      <alignment/>
    </xf>
    <xf numFmtId="1" fontId="34" fillId="35" borderId="17" xfId="0" applyNumberFormat="1" applyFont="1" applyFill="1" applyBorder="1" applyAlignment="1" applyProtection="1">
      <alignment horizontal="left"/>
      <protection/>
    </xf>
    <xf numFmtId="1" fontId="15" fillId="35" borderId="16" xfId="0" applyNumberFormat="1" applyFont="1" applyFill="1" applyBorder="1" applyAlignment="1" applyProtection="1">
      <alignment horizontal="left"/>
      <protection/>
    </xf>
    <xf numFmtId="1" fontId="41" fillId="35" borderId="17" xfId="0" applyNumberFormat="1" applyFont="1" applyFill="1" applyBorder="1" applyAlignment="1">
      <alignment/>
    </xf>
    <xf numFmtId="1" fontId="31" fillId="35" borderId="17" xfId="0" applyNumberFormat="1" applyFont="1" applyFill="1" applyBorder="1" applyAlignment="1" applyProtection="1">
      <alignment horizontal="left" wrapText="1"/>
      <protection/>
    </xf>
    <xf numFmtId="1" fontId="107" fillId="35" borderId="17" xfId="0" applyNumberFormat="1" applyFont="1" applyFill="1" applyBorder="1" applyAlignment="1" applyProtection="1">
      <alignment horizontal="left"/>
      <protection/>
    </xf>
    <xf numFmtId="1" fontId="34" fillId="35" borderId="17" xfId="0" applyNumberFormat="1" applyFont="1" applyFill="1" applyBorder="1" applyAlignment="1">
      <alignment/>
    </xf>
    <xf numFmtId="1" fontId="35" fillId="35" borderId="17" xfId="0" applyNumberFormat="1" applyFont="1" applyFill="1" applyBorder="1" applyAlignment="1" applyProtection="1">
      <alignment horizontal="left"/>
      <protection/>
    </xf>
    <xf numFmtId="166" fontId="0" fillId="43" borderId="23" xfId="0" applyFill="1" applyBorder="1" applyAlignment="1">
      <alignment/>
    </xf>
    <xf numFmtId="166" fontId="0" fillId="43" borderId="27" xfId="0" applyFill="1" applyBorder="1" applyAlignment="1">
      <alignment/>
    </xf>
    <xf numFmtId="1" fontId="31" fillId="43" borderId="0" xfId="0" applyNumberFormat="1" applyFont="1" applyFill="1" applyBorder="1" applyAlignment="1" applyProtection="1">
      <alignment horizontal="left"/>
      <protection/>
    </xf>
    <xf numFmtId="1" fontId="31" fillId="43" borderId="0" xfId="0" applyNumberFormat="1" applyFont="1" applyFill="1" applyBorder="1" applyAlignment="1" applyProtection="1">
      <alignment horizontal="right"/>
      <protection/>
    </xf>
    <xf numFmtId="3" fontId="31" fillId="43" borderId="0" xfId="58" applyNumberFormat="1" applyFont="1" applyFill="1" applyBorder="1" applyAlignment="1">
      <alignment/>
    </xf>
    <xf numFmtId="1" fontId="31" fillId="43" borderId="0" xfId="0" applyNumberFormat="1" applyFont="1" applyFill="1" applyBorder="1" applyAlignment="1">
      <alignment/>
    </xf>
    <xf numFmtId="3" fontId="31" fillId="43" borderId="0" xfId="0" applyNumberFormat="1" applyFont="1" applyFill="1" applyBorder="1" applyAlignment="1">
      <alignment/>
    </xf>
    <xf numFmtId="166" fontId="31" fillId="43" borderId="0" xfId="0" applyFont="1" applyFill="1" applyBorder="1" applyAlignment="1">
      <alignment/>
    </xf>
    <xf numFmtId="1" fontId="34" fillId="43" borderId="0" xfId="0" applyNumberFormat="1" applyFont="1" applyFill="1" applyBorder="1" applyAlignment="1" applyProtection="1">
      <alignment horizontal="left"/>
      <protection/>
    </xf>
    <xf numFmtId="3" fontId="34" fillId="43" borderId="0" xfId="0" applyNumberFormat="1" applyFont="1" applyFill="1" applyBorder="1" applyAlignment="1" applyProtection="1">
      <alignment/>
      <protection/>
    </xf>
    <xf numFmtId="1" fontId="15" fillId="43" borderId="27" xfId="0" applyNumberFormat="1" applyFont="1" applyFill="1" applyBorder="1" applyAlignment="1" applyProtection="1">
      <alignment horizontal="left"/>
      <protection/>
    </xf>
    <xf numFmtId="1" fontId="15" fillId="43" borderId="27" xfId="0" applyNumberFormat="1" applyFont="1" applyFill="1" applyBorder="1" applyAlignment="1" applyProtection="1">
      <alignment/>
      <protection/>
    </xf>
    <xf numFmtId="1" fontId="8" fillId="43" borderId="0" xfId="0" applyNumberFormat="1" applyFont="1" applyFill="1" applyBorder="1" applyAlignment="1">
      <alignment/>
    </xf>
    <xf numFmtId="1" fontId="41" fillId="43" borderId="0" xfId="0" applyNumberFormat="1" applyFont="1" applyFill="1" applyBorder="1" applyAlignment="1">
      <alignment/>
    </xf>
    <xf numFmtId="1" fontId="31" fillId="43" borderId="0" xfId="0" applyNumberFormat="1" applyFont="1" applyFill="1" applyBorder="1" applyAlignment="1" applyProtection="1">
      <alignment horizontal="left" wrapText="1"/>
      <protection/>
    </xf>
    <xf numFmtId="1" fontId="107" fillId="43" borderId="0" xfId="0" applyNumberFormat="1" applyFont="1" applyFill="1" applyBorder="1" applyAlignment="1" applyProtection="1">
      <alignment horizontal="left"/>
      <protection/>
    </xf>
    <xf numFmtId="1" fontId="31" fillId="43" borderId="15" xfId="0" applyNumberFormat="1" applyFont="1" applyFill="1" applyBorder="1" applyAlignment="1">
      <alignment/>
    </xf>
    <xf numFmtId="166" fontId="31" fillId="43" borderId="0" xfId="0" applyFont="1" applyFill="1" applyAlignment="1">
      <alignment/>
    </xf>
    <xf numFmtId="1" fontId="34" fillId="43" borderId="0" xfId="0" applyNumberFormat="1" applyFont="1" applyFill="1" applyBorder="1" applyAlignment="1">
      <alignment/>
    </xf>
    <xf numFmtId="3" fontId="34" fillId="43" borderId="0" xfId="0" applyNumberFormat="1" applyFont="1" applyFill="1" applyBorder="1" applyAlignment="1">
      <alignment/>
    </xf>
    <xf numFmtId="1" fontId="7" fillId="43" borderId="0" xfId="0" applyNumberFormat="1" applyFont="1" applyFill="1" applyBorder="1" applyAlignment="1">
      <alignment/>
    </xf>
    <xf numFmtId="1" fontId="35" fillId="43" borderId="0" xfId="0" applyNumberFormat="1" applyFont="1" applyFill="1" applyBorder="1" applyAlignment="1" applyProtection="1">
      <alignment horizontal="left"/>
      <protection/>
    </xf>
    <xf numFmtId="3" fontId="34" fillId="43" borderId="0" xfId="0" applyNumberFormat="1" applyFont="1" applyFill="1" applyBorder="1" applyAlignment="1" applyProtection="1">
      <alignment horizontal="right"/>
      <protection/>
    </xf>
    <xf numFmtId="166" fontId="44" fillId="43" borderId="0" xfId="0" applyFont="1" applyFill="1" applyBorder="1" applyAlignment="1">
      <alignment/>
    </xf>
    <xf numFmtId="3" fontId="107" fillId="43" borderId="0" xfId="0" applyNumberFormat="1" applyFont="1" applyFill="1" applyBorder="1" applyAlignment="1" applyProtection="1">
      <alignment/>
      <protection/>
    </xf>
    <xf numFmtId="3" fontId="31" fillId="43" borderId="0" xfId="0" applyNumberFormat="1" applyFont="1" applyFill="1" applyBorder="1" applyAlignment="1" applyProtection="1">
      <alignment/>
      <protection/>
    </xf>
    <xf numFmtId="1" fontId="31" fillId="43" borderId="0" xfId="0" applyNumberFormat="1" applyFont="1" applyFill="1" applyBorder="1" applyAlignment="1" applyProtection="1">
      <alignment/>
      <protection/>
    </xf>
    <xf numFmtId="1" fontId="11" fillId="43" borderId="0" xfId="0" applyNumberFormat="1" applyFont="1" applyFill="1" applyBorder="1" applyAlignment="1">
      <alignment/>
    </xf>
    <xf numFmtId="1" fontId="4" fillId="43" borderId="0" xfId="0" applyNumberFormat="1" applyFont="1" applyFill="1" applyBorder="1" applyAlignment="1">
      <alignment/>
    </xf>
    <xf numFmtId="166" fontId="6" fillId="43" borderId="0" xfId="0" applyFont="1" applyFill="1" applyBorder="1" applyAlignment="1">
      <alignment/>
    </xf>
    <xf numFmtId="166" fontId="6" fillId="43" borderId="0" xfId="0" applyFont="1" applyFill="1" applyBorder="1" applyAlignment="1">
      <alignment/>
    </xf>
    <xf numFmtId="1" fontId="5" fillId="43" borderId="0" xfId="0" applyNumberFormat="1" applyFont="1" applyFill="1" applyBorder="1" applyAlignment="1">
      <alignment/>
    </xf>
    <xf numFmtId="166" fontId="5" fillId="43" borderId="0" xfId="0" applyFont="1" applyFill="1" applyBorder="1" applyAlignment="1">
      <alignment/>
    </xf>
    <xf numFmtId="166" fontId="5" fillId="39" borderId="56" xfId="0" applyFont="1" applyFill="1" applyBorder="1" applyAlignment="1">
      <alignment horizontal="center"/>
    </xf>
    <xf numFmtId="166" fontId="5" fillId="39" borderId="64" xfId="0" applyFont="1" applyFill="1" applyBorder="1" applyAlignment="1">
      <alignment horizontal="center"/>
    </xf>
    <xf numFmtId="166" fontId="5" fillId="39" borderId="39" xfId="0" applyFont="1" applyFill="1" applyBorder="1" applyAlignment="1">
      <alignment horizontal="center"/>
    </xf>
    <xf numFmtId="166" fontId="5" fillId="39" borderId="35" xfId="0" applyFont="1" applyFill="1" applyBorder="1" applyAlignment="1">
      <alignment horizontal="center"/>
    </xf>
    <xf numFmtId="166" fontId="5" fillId="39" borderId="13" xfId="0" applyFont="1" applyFill="1" applyBorder="1" applyAlignment="1">
      <alignment horizontal="center"/>
    </xf>
    <xf numFmtId="166" fontId="5" fillId="39" borderId="11" xfId="0" applyFont="1" applyFill="1" applyBorder="1" applyAlignment="1">
      <alignment horizontal="center"/>
    </xf>
    <xf numFmtId="166" fontId="5" fillId="42" borderId="23" xfId="0" applyFont="1" applyFill="1" applyBorder="1" applyAlignment="1">
      <alignment/>
    </xf>
    <xf numFmtId="166" fontId="5" fillId="42" borderId="64" xfId="0" applyFont="1" applyFill="1" applyBorder="1" applyAlignment="1">
      <alignment horizontal="center"/>
    </xf>
    <xf numFmtId="166" fontId="5" fillId="42" borderId="39" xfId="0" applyFont="1" applyFill="1" applyBorder="1" applyAlignment="1">
      <alignment horizontal="center"/>
    </xf>
    <xf numFmtId="166" fontId="5" fillId="42" borderId="35" xfId="0" applyFont="1" applyFill="1" applyBorder="1" applyAlignment="1">
      <alignment horizontal="center"/>
    </xf>
    <xf numFmtId="166" fontId="5" fillId="42" borderId="13" xfId="0" applyFont="1" applyFill="1" applyBorder="1" applyAlignment="1">
      <alignment horizontal="center"/>
    </xf>
    <xf numFmtId="166" fontId="5" fillId="42" borderId="11" xfId="0" applyFont="1" applyFill="1" applyBorder="1" applyAlignment="1">
      <alignment horizontal="center"/>
    </xf>
    <xf numFmtId="166" fontId="5" fillId="42" borderId="23" xfId="0" applyFont="1" applyFill="1" applyBorder="1" applyAlignment="1">
      <alignment horizontal="center"/>
    </xf>
    <xf numFmtId="166" fontId="0" fillId="42" borderId="24" xfId="0" applyFill="1" applyBorder="1" applyAlignment="1">
      <alignment/>
    </xf>
    <xf numFmtId="166" fontId="5" fillId="42" borderId="24" xfId="0" applyFont="1" applyFill="1" applyBorder="1" applyAlignment="1">
      <alignment horizontal="center" wrapText="1"/>
    </xf>
    <xf numFmtId="166" fontId="4" fillId="42" borderId="32" xfId="0" applyFont="1" applyFill="1" applyBorder="1" applyAlignment="1">
      <alignment wrapText="1"/>
    </xf>
    <xf numFmtId="166" fontId="4" fillId="42" borderId="33" xfId="0" applyFont="1" applyFill="1" applyBorder="1" applyAlignment="1">
      <alignment wrapText="1"/>
    </xf>
    <xf numFmtId="166" fontId="4" fillId="42" borderId="73" xfId="0" applyFont="1" applyFill="1" applyBorder="1" applyAlignment="1">
      <alignment/>
    </xf>
    <xf numFmtId="166" fontId="4" fillId="42" borderId="40" xfId="0" applyFont="1" applyFill="1" applyBorder="1" applyAlignment="1">
      <alignment wrapText="1"/>
    </xf>
    <xf numFmtId="166" fontId="4" fillId="42" borderId="26" xfId="0" applyFont="1" applyFill="1" applyBorder="1" applyAlignment="1">
      <alignment wrapText="1"/>
    </xf>
    <xf numFmtId="166" fontId="4" fillId="42" borderId="0" xfId="0" applyFont="1" applyFill="1" applyAlignment="1">
      <alignment/>
    </xf>
    <xf numFmtId="166" fontId="4" fillId="42" borderId="53" xfId="0" applyFont="1" applyFill="1" applyBorder="1" applyAlignment="1">
      <alignment/>
    </xf>
    <xf numFmtId="3" fontId="4" fillId="42" borderId="16" xfId="0" applyNumberFormat="1" applyFont="1" applyFill="1" applyBorder="1" applyAlignment="1">
      <alignment horizontal="left"/>
    </xf>
    <xf numFmtId="2" fontId="4" fillId="42" borderId="17" xfId="0" applyNumberFormat="1" applyFont="1" applyFill="1" applyBorder="1" applyAlignment="1">
      <alignment horizontal="left"/>
    </xf>
    <xf numFmtId="3" fontId="4" fillId="42" borderId="18" xfId="0" applyNumberFormat="1" applyFont="1" applyFill="1" applyBorder="1" applyAlignment="1">
      <alignment horizontal="left"/>
    </xf>
    <xf numFmtId="3" fontId="4" fillId="42" borderId="18" xfId="0" applyNumberFormat="1" applyFont="1" applyFill="1" applyBorder="1" applyAlignment="1">
      <alignment/>
    </xf>
    <xf numFmtId="166" fontId="4" fillId="42" borderId="16" xfId="0" applyFont="1" applyFill="1" applyBorder="1" applyAlignment="1">
      <alignment horizontal="left"/>
    </xf>
    <xf numFmtId="166" fontId="4" fillId="42" borderId="17" xfId="0" applyFont="1" applyFill="1" applyBorder="1" applyAlignment="1">
      <alignment horizontal="left"/>
    </xf>
    <xf numFmtId="166" fontId="4" fillId="42" borderId="18" xfId="0" applyFont="1" applyFill="1" applyBorder="1" applyAlignment="1">
      <alignment horizontal="left"/>
    </xf>
    <xf numFmtId="166" fontId="4" fillId="39" borderId="78" xfId="0" applyFont="1" applyFill="1" applyBorder="1" applyAlignment="1">
      <alignment wrapText="1"/>
    </xf>
    <xf numFmtId="166" fontId="4" fillId="39" borderId="79" xfId="0" applyFont="1" applyFill="1" applyBorder="1" applyAlignment="1">
      <alignment wrapText="1"/>
    </xf>
    <xf numFmtId="166" fontId="4" fillId="0" borderId="79" xfId="0" applyFont="1" applyFill="1" applyBorder="1" applyAlignment="1">
      <alignment/>
    </xf>
    <xf numFmtId="166" fontId="4" fillId="0" borderId="79" xfId="0" applyFont="1" applyFill="1" applyBorder="1" applyAlignment="1">
      <alignment wrapText="1"/>
    </xf>
    <xf numFmtId="166" fontId="4" fillId="39" borderId="80" xfId="0" applyFont="1" applyFill="1" applyBorder="1" applyAlignment="1">
      <alignment/>
    </xf>
    <xf numFmtId="166" fontId="4" fillId="35" borderId="40" xfId="0" applyFont="1" applyFill="1" applyBorder="1" applyAlignment="1">
      <alignment/>
    </xf>
    <xf numFmtId="3" fontId="4" fillId="37" borderId="76" xfId="0" applyNumberFormat="1" applyFont="1" applyFill="1" applyBorder="1" applyAlignment="1">
      <alignment/>
    </xf>
    <xf numFmtId="3" fontId="4" fillId="0" borderId="76" xfId="0" applyNumberFormat="1" applyFont="1" applyFill="1" applyBorder="1" applyAlignment="1">
      <alignment/>
    </xf>
    <xf numFmtId="3" fontId="4" fillId="39" borderId="76" xfId="0" applyNumberFormat="1" applyFont="1" applyFill="1" applyBorder="1" applyAlignment="1">
      <alignment/>
    </xf>
    <xf numFmtId="3" fontId="4" fillId="39" borderId="70" xfId="0" applyNumberFormat="1" applyFont="1" applyFill="1" applyBorder="1" applyAlignment="1">
      <alignment horizontal="center"/>
    </xf>
    <xf numFmtId="3" fontId="4" fillId="37" borderId="75" xfId="0" applyNumberFormat="1" applyFont="1" applyFill="1" applyBorder="1" applyAlignment="1">
      <alignment/>
    </xf>
    <xf numFmtId="3" fontId="4" fillId="0" borderId="75" xfId="0" applyNumberFormat="1" applyFont="1" applyFill="1" applyBorder="1" applyAlignment="1">
      <alignment/>
    </xf>
    <xf numFmtId="3" fontId="4" fillId="42" borderId="75" xfId="0" applyNumberFormat="1" applyFont="1" applyFill="1" applyBorder="1" applyAlignment="1">
      <alignment/>
    </xf>
    <xf numFmtId="3" fontId="4" fillId="42" borderId="62" xfId="0" applyNumberFormat="1" applyFont="1" applyFill="1" applyBorder="1" applyAlignment="1">
      <alignment/>
    </xf>
    <xf numFmtId="3" fontId="4" fillId="42" borderId="26" xfId="0" applyNumberFormat="1" applyFont="1" applyFill="1" applyBorder="1" applyAlignment="1">
      <alignment/>
    </xf>
    <xf numFmtId="3" fontId="4" fillId="42" borderId="30" xfId="0" applyNumberFormat="1" applyFont="1" applyFill="1" applyBorder="1" applyAlignment="1">
      <alignment/>
    </xf>
    <xf numFmtId="166" fontId="4" fillId="42" borderId="78" xfId="0" applyFont="1" applyFill="1" applyBorder="1" applyAlignment="1">
      <alignment/>
    </xf>
    <xf numFmtId="166" fontId="4" fillId="42" borderId="79" xfId="0" applyFont="1" applyFill="1" applyBorder="1" applyAlignment="1">
      <alignment/>
    </xf>
    <xf numFmtId="166" fontId="4" fillId="42" borderId="80" xfId="0" applyFont="1" applyFill="1" applyBorder="1" applyAlignment="1">
      <alignment/>
    </xf>
    <xf numFmtId="3" fontId="31" fillId="42" borderId="16" xfId="0" applyNumberFormat="1" applyFont="1" applyFill="1" applyBorder="1" applyAlignment="1" applyProtection="1">
      <alignment/>
      <protection/>
    </xf>
    <xf numFmtId="3" fontId="107" fillId="42" borderId="16" xfId="0" applyNumberFormat="1" applyFont="1" applyFill="1" applyBorder="1" applyAlignment="1" applyProtection="1">
      <alignment/>
      <protection/>
    </xf>
    <xf numFmtId="3" fontId="107" fillId="42" borderId="58" xfId="0" applyNumberFormat="1" applyFont="1" applyFill="1" applyBorder="1" applyAlignment="1" applyProtection="1">
      <alignment/>
      <protection/>
    </xf>
    <xf numFmtId="166" fontId="4" fillId="39" borderId="17" xfId="0" applyFont="1" applyFill="1" applyBorder="1" applyAlignment="1">
      <alignment/>
    </xf>
    <xf numFmtId="166" fontId="0" fillId="39" borderId="17" xfId="0" applyFill="1" applyBorder="1" applyAlignment="1">
      <alignment/>
    </xf>
    <xf numFmtId="166" fontId="0" fillId="43" borderId="17" xfId="0" applyFill="1" applyBorder="1" applyAlignment="1">
      <alignment/>
    </xf>
    <xf numFmtId="166" fontId="4" fillId="42" borderId="10" xfId="0" applyFont="1" applyFill="1" applyBorder="1" applyAlignment="1">
      <alignment/>
    </xf>
    <xf numFmtId="166" fontId="0" fillId="42" borderId="17" xfId="0" applyFill="1" applyBorder="1" applyAlignment="1">
      <alignment/>
    </xf>
    <xf numFmtId="166" fontId="0" fillId="41" borderId="17" xfId="0" applyFill="1" applyBorder="1" applyAlignment="1">
      <alignment/>
    </xf>
    <xf numFmtId="166" fontId="5" fillId="35" borderId="57" xfId="0" applyFont="1" applyFill="1" applyBorder="1" applyAlignment="1">
      <alignment horizontal="center"/>
    </xf>
    <xf numFmtId="166" fontId="5" fillId="34" borderId="71" xfId="0" applyFont="1" applyFill="1" applyBorder="1" applyAlignment="1">
      <alignment horizontal="center"/>
    </xf>
    <xf numFmtId="3" fontId="4" fillId="0" borderId="58" xfId="0" applyNumberFormat="1" applyFont="1" applyBorder="1" applyAlignment="1">
      <alignment/>
    </xf>
    <xf numFmtId="166" fontId="4" fillId="41" borderId="58" xfId="0" applyFont="1" applyFill="1" applyBorder="1" applyAlignment="1">
      <alignment/>
    </xf>
    <xf numFmtId="166" fontId="4" fillId="41" borderId="16" xfId="0" applyFont="1" applyFill="1" applyBorder="1" applyAlignment="1">
      <alignment/>
    </xf>
    <xf numFmtId="3" fontId="4" fillId="41" borderId="18" xfId="0" applyNumberFormat="1" applyFont="1" applyFill="1" applyBorder="1" applyAlignment="1">
      <alignment/>
    </xf>
    <xf numFmtId="166" fontId="4" fillId="39" borderId="16" xfId="0" applyFont="1" applyFill="1" applyBorder="1" applyAlignment="1">
      <alignment/>
    </xf>
    <xf numFmtId="166" fontId="4" fillId="42" borderId="16" xfId="0" applyFont="1" applyFill="1" applyBorder="1" applyAlignment="1">
      <alignment/>
    </xf>
    <xf numFmtId="166" fontId="5" fillId="41" borderId="58" xfId="0" applyFont="1" applyFill="1" applyBorder="1" applyAlignment="1">
      <alignment horizontal="center"/>
    </xf>
    <xf numFmtId="166" fontId="0" fillId="41" borderId="58" xfId="0" applyFill="1" applyBorder="1" applyAlignment="1">
      <alignment/>
    </xf>
    <xf numFmtId="166" fontId="0" fillId="39" borderId="58" xfId="0" applyFill="1" applyBorder="1" applyAlignment="1">
      <alignment/>
    </xf>
    <xf numFmtId="166" fontId="0" fillId="42" borderId="58" xfId="0" applyFill="1" applyBorder="1" applyAlignment="1">
      <alignment/>
    </xf>
    <xf numFmtId="3" fontId="4" fillId="0" borderId="58" xfId="0" applyNumberFormat="1" applyFont="1" applyFill="1" applyBorder="1" applyAlignment="1">
      <alignment/>
    </xf>
    <xf numFmtId="166" fontId="4" fillId="0" borderId="58" xfId="0" applyFont="1" applyBorder="1" applyAlignment="1">
      <alignment horizontal="center"/>
    </xf>
    <xf numFmtId="166" fontId="0" fillId="41" borderId="58" xfId="0" applyFill="1" applyBorder="1" applyAlignment="1">
      <alignment horizontal="center"/>
    </xf>
    <xf numFmtId="166" fontId="0" fillId="39" borderId="58" xfId="0" applyFill="1" applyBorder="1" applyAlignment="1">
      <alignment horizontal="center"/>
    </xf>
    <xf numFmtId="166" fontId="0" fillId="42" borderId="58" xfId="0" applyFill="1" applyBorder="1" applyAlignment="1">
      <alignment horizontal="center"/>
    </xf>
    <xf numFmtId="3" fontId="4" fillId="41" borderId="16" xfId="0" applyNumberFormat="1" applyFont="1" applyFill="1" applyBorder="1" applyAlignment="1">
      <alignment horizontal="center"/>
    </xf>
    <xf numFmtId="166" fontId="0" fillId="41" borderId="18" xfId="0" applyFill="1" applyBorder="1" applyAlignment="1">
      <alignment/>
    </xf>
    <xf numFmtId="3" fontId="4" fillId="39" borderId="16" xfId="0" applyNumberFormat="1" applyFont="1" applyFill="1" applyBorder="1" applyAlignment="1">
      <alignment horizontal="center"/>
    </xf>
    <xf numFmtId="166" fontId="0" fillId="39" borderId="18" xfId="0" applyFill="1" applyBorder="1" applyAlignment="1">
      <alignment/>
    </xf>
    <xf numFmtId="3" fontId="4" fillId="42" borderId="16" xfId="0" applyNumberFormat="1" applyFont="1" applyFill="1" applyBorder="1" applyAlignment="1">
      <alignment horizontal="center"/>
    </xf>
    <xf numFmtId="166" fontId="0" fillId="42" borderId="18" xfId="0" applyFill="1" applyBorder="1" applyAlignment="1">
      <alignment/>
    </xf>
    <xf numFmtId="166" fontId="4" fillId="43" borderId="18" xfId="0" applyFont="1" applyFill="1" applyBorder="1" applyAlignment="1">
      <alignment/>
    </xf>
    <xf numFmtId="166" fontId="4" fillId="43" borderId="16" xfId="0" applyFont="1" applyFill="1" applyBorder="1" applyAlignment="1">
      <alignment/>
    </xf>
    <xf numFmtId="166" fontId="4" fillId="43" borderId="58" xfId="0" applyFont="1" applyFill="1" applyBorder="1" applyAlignment="1">
      <alignment horizontal="center"/>
    </xf>
    <xf numFmtId="166" fontId="4" fillId="43" borderId="58" xfId="0" applyFont="1" applyFill="1" applyBorder="1" applyAlignment="1">
      <alignment/>
    </xf>
    <xf numFmtId="166" fontId="4" fillId="35" borderId="0" xfId="0" applyFont="1" applyFill="1" applyAlignment="1">
      <alignment/>
    </xf>
    <xf numFmtId="3" fontId="4" fillId="43" borderId="0" xfId="0" applyNumberFormat="1" applyFont="1" applyFill="1" applyBorder="1" applyAlignment="1">
      <alignment/>
    </xf>
    <xf numFmtId="3" fontId="4" fillId="43" borderId="10" xfId="0" applyNumberFormat="1" applyFont="1" applyFill="1" applyBorder="1" applyAlignment="1">
      <alignment/>
    </xf>
    <xf numFmtId="166" fontId="5" fillId="42" borderId="12" xfId="0" applyFont="1" applyFill="1" applyBorder="1" applyAlignment="1">
      <alignment/>
    </xf>
    <xf numFmtId="166" fontId="5" fillId="42" borderId="17" xfId="0" applyFont="1" applyFill="1" applyBorder="1" applyAlignment="1">
      <alignment/>
    </xf>
    <xf numFmtId="3" fontId="4" fillId="43" borderId="10" xfId="0" applyNumberFormat="1" applyFont="1" applyFill="1" applyBorder="1" applyAlignment="1">
      <alignment horizontal="center"/>
    </xf>
    <xf numFmtId="166" fontId="4" fillId="43" borderId="12" xfId="0" applyFont="1" applyFill="1" applyBorder="1" applyAlignment="1">
      <alignment/>
    </xf>
    <xf numFmtId="166" fontId="5" fillId="39" borderId="12" xfId="0" applyFont="1" applyFill="1" applyBorder="1" applyAlignment="1">
      <alignment/>
    </xf>
    <xf numFmtId="166" fontId="4" fillId="39" borderId="10" xfId="0" applyFont="1" applyFill="1" applyBorder="1" applyAlignment="1">
      <alignment/>
    </xf>
    <xf numFmtId="166" fontId="5" fillId="39" borderId="17" xfId="0" applyFont="1" applyFill="1" applyBorder="1" applyAlignment="1">
      <alignment/>
    </xf>
    <xf numFmtId="166" fontId="4" fillId="36" borderId="57" xfId="0" applyFont="1" applyFill="1" applyBorder="1" applyAlignment="1">
      <alignment/>
    </xf>
    <xf numFmtId="166" fontId="38" fillId="41" borderId="26" xfId="0" applyFont="1" applyFill="1" applyBorder="1" applyAlignment="1">
      <alignment/>
    </xf>
    <xf numFmtId="166" fontId="38" fillId="41" borderId="29" xfId="0" applyFont="1" applyFill="1" applyBorder="1" applyAlignment="1">
      <alignment/>
    </xf>
    <xf numFmtId="166" fontId="38" fillId="41" borderId="30" xfId="0" applyFont="1" applyFill="1" applyBorder="1" applyAlignment="1">
      <alignment/>
    </xf>
    <xf numFmtId="166" fontId="38" fillId="39" borderId="26" xfId="0" applyFont="1" applyFill="1" applyBorder="1" applyAlignment="1">
      <alignment/>
    </xf>
    <xf numFmtId="166" fontId="38" fillId="39" borderId="29" xfId="0" applyFont="1" applyFill="1" applyBorder="1" applyAlignment="1">
      <alignment/>
    </xf>
    <xf numFmtId="166" fontId="38" fillId="39" borderId="30" xfId="0" applyFont="1" applyFill="1" applyBorder="1" applyAlignment="1">
      <alignment/>
    </xf>
    <xf numFmtId="166" fontId="38" fillId="42" borderId="26" xfId="0" applyFont="1" applyFill="1" applyBorder="1" applyAlignment="1">
      <alignment/>
    </xf>
    <xf numFmtId="166" fontId="38" fillId="42" borderId="29" xfId="0" applyFont="1" applyFill="1" applyBorder="1" applyAlignment="1">
      <alignment/>
    </xf>
    <xf numFmtId="166" fontId="38" fillId="42" borderId="30" xfId="0" applyFont="1" applyFill="1" applyBorder="1" applyAlignment="1">
      <alignment/>
    </xf>
    <xf numFmtId="166" fontId="4" fillId="42" borderId="26" xfId="0" applyFont="1" applyFill="1" applyBorder="1" applyAlignment="1">
      <alignment/>
    </xf>
    <xf numFmtId="166" fontId="4" fillId="42" borderId="30" xfId="0" applyFont="1" applyFill="1" applyBorder="1" applyAlignment="1">
      <alignment/>
    </xf>
    <xf numFmtId="166" fontId="4" fillId="42" borderId="29" xfId="0" applyFont="1" applyFill="1" applyBorder="1" applyAlignment="1">
      <alignment/>
    </xf>
    <xf numFmtId="166" fontId="0" fillId="42" borderId="30" xfId="0" applyFill="1" applyBorder="1" applyAlignment="1">
      <alignment/>
    </xf>
    <xf numFmtId="166" fontId="4" fillId="39" borderId="29" xfId="0" applyFont="1" applyFill="1" applyBorder="1" applyAlignment="1">
      <alignment/>
    </xf>
    <xf numFmtId="166" fontId="0" fillId="39" borderId="30" xfId="0" applyFill="1" applyBorder="1" applyAlignment="1">
      <alignment/>
    </xf>
    <xf numFmtId="166" fontId="4" fillId="39" borderId="26" xfId="0" applyFont="1" applyFill="1" applyBorder="1" applyAlignment="1">
      <alignment/>
    </xf>
    <xf numFmtId="166" fontId="4" fillId="39" borderId="30" xfId="0" applyFont="1" applyFill="1" applyBorder="1" applyAlignment="1">
      <alignment/>
    </xf>
    <xf numFmtId="166" fontId="4" fillId="41" borderId="29" xfId="0" applyFont="1" applyFill="1" applyBorder="1" applyAlignment="1">
      <alignment/>
    </xf>
    <xf numFmtId="166" fontId="0" fillId="41" borderId="30" xfId="0" applyFill="1" applyBorder="1" applyAlignment="1">
      <alignment/>
    </xf>
    <xf numFmtId="166" fontId="5" fillId="41" borderId="12" xfId="0" applyFont="1" applyFill="1" applyBorder="1" applyAlignment="1">
      <alignment/>
    </xf>
    <xf numFmtId="166" fontId="4" fillId="41" borderId="10" xfId="0" applyFont="1" applyFill="1" applyBorder="1" applyAlignment="1">
      <alignment/>
    </xf>
    <xf numFmtId="166" fontId="5" fillId="41" borderId="17" xfId="0" applyFont="1" applyFill="1" applyBorder="1" applyAlignment="1">
      <alignment/>
    </xf>
    <xf numFmtId="166" fontId="4" fillId="41" borderId="26" xfId="0" applyFont="1" applyFill="1" applyBorder="1" applyAlignment="1">
      <alignment/>
    </xf>
    <xf numFmtId="166" fontId="4" fillId="41" borderId="30" xfId="0" applyFont="1" applyFill="1" applyBorder="1" applyAlignment="1">
      <alignment/>
    </xf>
    <xf numFmtId="166" fontId="5" fillId="0" borderId="21" xfId="0" applyFont="1" applyFill="1" applyBorder="1" applyAlignment="1">
      <alignment horizontal="center"/>
    </xf>
    <xf numFmtId="4" fontId="11" fillId="43" borderId="0" xfId="0" applyNumberFormat="1" applyFont="1" applyFill="1" applyBorder="1" applyAlignment="1" applyProtection="1">
      <alignment horizontal="center"/>
      <protection/>
    </xf>
    <xf numFmtId="4" fontId="11" fillId="43" borderId="0" xfId="0" applyNumberFormat="1" applyFont="1" applyFill="1" applyBorder="1" applyAlignment="1" applyProtection="1">
      <alignment/>
      <protection/>
    </xf>
    <xf numFmtId="1" fontId="11" fillId="43" borderId="0" xfId="0" applyNumberFormat="1" applyFont="1" applyFill="1" applyBorder="1" applyAlignment="1" applyProtection="1">
      <alignment horizontal="left"/>
      <protection/>
    </xf>
    <xf numFmtId="3" fontId="34" fillId="43" borderId="15" xfId="55" applyNumberFormat="1" applyFont="1" applyFill="1" applyBorder="1" applyAlignment="1" applyProtection="1">
      <alignment/>
      <protection/>
    </xf>
    <xf numFmtId="167" fontId="108" fillId="0" borderId="0" xfId="0" applyNumberFormat="1" applyFont="1" applyAlignment="1">
      <alignment/>
    </xf>
    <xf numFmtId="166" fontId="108" fillId="0" borderId="0" xfId="0" applyFont="1" applyAlignment="1">
      <alignment/>
    </xf>
    <xf numFmtId="166" fontId="109" fillId="0" borderId="0" xfId="0" applyFont="1" applyAlignment="1">
      <alignment/>
    </xf>
    <xf numFmtId="9" fontId="34" fillId="35" borderId="81" xfId="48" applyNumberFormat="1" applyFont="1" applyFill="1" applyBorder="1" applyAlignment="1">
      <alignment horizontal="center"/>
    </xf>
    <xf numFmtId="1" fontId="48" fillId="43" borderId="25" xfId="0" applyNumberFormat="1" applyFont="1" applyFill="1" applyBorder="1" applyAlignment="1" applyProtection="1">
      <alignment horizontal="left"/>
      <protection/>
    </xf>
    <xf numFmtId="166" fontId="8" fillId="43" borderId="42" xfId="0" applyFont="1" applyFill="1" applyBorder="1" applyAlignment="1">
      <alignment/>
    </xf>
    <xf numFmtId="1" fontId="48" fillId="43" borderId="44" xfId="0" applyNumberFormat="1" applyFont="1" applyFill="1" applyBorder="1" applyAlignment="1" applyProtection="1">
      <alignment horizontal="left"/>
      <protection/>
    </xf>
    <xf numFmtId="1" fontId="38" fillId="43" borderId="23" xfId="0" applyNumberFormat="1" applyFont="1" applyFill="1" applyBorder="1" applyAlignment="1">
      <alignment/>
    </xf>
    <xf numFmtId="1" fontId="38" fillId="43" borderId="27" xfId="0" applyNumberFormat="1" applyFont="1" applyFill="1" applyBorder="1" applyAlignment="1">
      <alignment/>
    </xf>
    <xf numFmtId="1" fontId="33" fillId="43" borderId="27" xfId="0" applyNumberFormat="1" applyFont="1" applyFill="1" applyBorder="1" applyAlignment="1">
      <alignment/>
    </xf>
    <xf numFmtId="4" fontId="33" fillId="43" borderId="27" xfId="0" applyNumberFormat="1" applyFont="1" applyFill="1" applyBorder="1" applyAlignment="1">
      <alignment/>
    </xf>
    <xf numFmtId="166" fontId="33" fillId="43" borderId="27" xfId="0" applyFont="1" applyFill="1" applyBorder="1" applyAlignment="1">
      <alignment/>
    </xf>
    <xf numFmtId="1" fontId="22" fillId="43" borderId="27" xfId="0" applyNumberFormat="1" applyFont="1" applyFill="1" applyBorder="1" applyAlignment="1">
      <alignment/>
    </xf>
    <xf numFmtId="1" fontId="33" fillId="43" borderId="24" xfId="0" applyNumberFormat="1" applyFont="1" applyFill="1" applyBorder="1" applyAlignment="1">
      <alignment/>
    </xf>
    <xf numFmtId="1" fontId="48" fillId="35" borderId="12" xfId="0" applyNumberFormat="1" applyFont="1" applyFill="1" applyBorder="1" applyAlignment="1" applyProtection="1">
      <alignment horizontal="left"/>
      <protection/>
    </xf>
    <xf numFmtId="1" fontId="34" fillId="35" borderId="65" xfId="0" applyNumberFormat="1" applyFont="1" applyFill="1" applyBorder="1" applyAlignment="1" applyProtection="1">
      <alignment horizontal="left"/>
      <protection/>
    </xf>
    <xf numFmtId="1" fontId="34" fillId="35" borderId="28" xfId="0" applyNumberFormat="1" applyFont="1" applyFill="1" applyBorder="1" applyAlignment="1" applyProtection="1">
      <alignment horizontal="left"/>
      <protection/>
    </xf>
    <xf numFmtId="166" fontId="8" fillId="35" borderId="12" xfId="0" applyFont="1" applyFill="1" applyBorder="1" applyAlignment="1">
      <alignment/>
    </xf>
    <xf numFmtId="166" fontId="0" fillId="43" borderId="10" xfId="0" applyFill="1" applyBorder="1" applyAlignment="1">
      <alignment/>
    </xf>
    <xf numFmtId="166" fontId="57" fillId="43" borderId="0" xfId="0" applyFont="1" applyFill="1" applyBorder="1" applyAlignment="1">
      <alignment/>
    </xf>
    <xf numFmtId="166" fontId="0" fillId="43" borderId="15" xfId="0" applyFill="1" applyBorder="1" applyAlignment="1">
      <alignment/>
    </xf>
    <xf numFmtId="166" fontId="0" fillId="43" borderId="11" xfId="0" applyFill="1" applyBorder="1" applyAlignment="1">
      <alignment/>
    </xf>
    <xf numFmtId="3" fontId="34" fillId="35" borderId="64" xfId="55" applyNumberFormat="1" applyFont="1" applyFill="1" applyBorder="1" applyAlignment="1" applyProtection="1">
      <alignment/>
      <protection/>
    </xf>
    <xf numFmtId="1" fontId="34" fillId="35" borderId="51" xfId="0" applyNumberFormat="1" applyFont="1" applyFill="1" applyBorder="1" applyAlignment="1">
      <alignment/>
    </xf>
    <xf numFmtId="3" fontId="34" fillId="35" borderId="64" xfId="55" applyNumberFormat="1" applyFont="1" applyFill="1" applyBorder="1" applyAlignment="1">
      <alignment/>
    </xf>
    <xf numFmtId="3" fontId="34" fillId="35" borderId="51" xfId="55" applyNumberFormat="1" applyFont="1" applyFill="1" applyBorder="1" applyAlignment="1" applyProtection="1">
      <alignment/>
      <protection/>
    </xf>
    <xf numFmtId="1" fontId="34" fillId="35" borderId="64" xfId="0" applyNumberFormat="1" applyFont="1" applyFill="1" applyBorder="1" applyAlignment="1">
      <alignment/>
    </xf>
    <xf numFmtId="4" fontId="11" fillId="35" borderId="10" xfId="0" applyNumberFormat="1" applyFont="1" applyFill="1" applyBorder="1" applyAlignment="1" applyProtection="1">
      <alignment horizontal="center"/>
      <protection/>
    </xf>
    <xf numFmtId="4" fontId="11" fillId="35" borderId="10" xfId="0" applyNumberFormat="1" applyFont="1" applyFill="1" applyBorder="1" applyAlignment="1" applyProtection="1">
      <alignment/>
      <protection/>
    </xf>
    <xf numFmtId="166" fontId="44" fillId="35" borderId="64" xfId="0" applyFont="1" applyFill="1" applyBorder="1" applyAlignment="1">
      <alignment/>
    </xf>
    <xf numFmtId="1" fontId="11" fillId="35" borderId="10" xfId="0" applyNumberFormat="1" applyFont="1" applyFill="1" applyBorder="1" applyAlignment="1" applyProtection="1">
      <alignment horizontal="left"/>
      <protection/>
    </xf>
    <xf numFmtId="3" fontId="34" fillId="35" borderId="64" xfId="55" applyNumberFormat="1" applyFont="1" applyFill="1" applyBorder="1" applyAlignment="1" applyProtection="1">
      <alignment horizontal="right"/>
      <protection/>
    </xf>
    <xf numFmtId="3" fontId="34" fillId="35" borderId="11" xfId="55" applyNumberFormat="1" applyFont="1" applyFill="1" applyBorder="1" applyAlignment="1" applyProtection="1">
      <alignment/>
      <protection/>
    </xf>
    <xf numFmtId="1" fontId="34" fillId="35" borderId="46" xfId="0" applyNumberFormat="1" applyFont="1" applyFill="1" applyBorder="1" applyAlignment="1">
      <alignment/>
    </xf>
    <xf numFmtId="1" fontId="34" fillId="35" borderId="59" xfId="0" applyNumberFormat="1" applyFont="1" applyFill="1" applyBorder="1" applyAlignment="1">
      <alignment/>
    </xf>
    <xf numFmtId="4" fontId="11" fillId="35" borderId="14" xfId="0" applyNumberFormat="1" applyFont="1" applyFill="1" applyBorder="1" applyAlignment="1" applyProtection="1">
      <alignment horizontal="center"/>
      <protection/>
    </xf>
    <xf numFmtId="4" fontId="11" fillId="35" borderId="14" xfId="0" applyNumberFormat="1" applyFont="1" applyFill="1" applyBorder="1" applyAlignment="1" applyProtection="1">
      <alignment/>
      <protection/>
    </xf>
    <xf numFmtId="166" fontId="44" fillId="35" borderId="59" xfId="0" applyFont="1" applyFill="1" applyBorder="1" applyAlignment="1">
      <alignment/>
    </xf>
    <xf numFmtId="1" fontId="11" fillId="35" borderId="14" xfId="0" applyNumberFormat="1" applyFont="1" applyFill="1" applyBorder="1" applyAlignment="1" applyProtection="1">
      <alignment horizontal="left"/>
      <protection/>
    </xf>
    <xf numFmtId="9" fontId="107" fillId="35" borderId="52" xfId="48" applyNumberFormat="1" applyFont="1" applyFill="1" applyBorder="1" applyAlignment="1">
      <alignment horizontal="center"/>
    </xf>
    <xf numFmtId="1" fontId="48" fillId="35" borderId="26" xfId="0" applyNumberFormat="1" applyFont="1" applyFill="1" applyBorder="1" applyAlignment="1" applyProtection="1">
      <alignment horizontal="left"/>
      <protection/>
    </xf>
    <xf numFmtId="1" fontId="48" fillId="35" borderId="29" xfId="0" applyNumberFormat="1" applyFont="1" applyFill="1" applyBorder="1" applyAlignment="1" applyProtection="1">
      <alignment horizontal="left"/>
      <protection/>
    </xf>
    <xf numFmtId="1" fontId="34" fillId="35" borderId="29" xfId="0" applyNumberFormat="1" applyFont="1" applyFill="1" applyBorder="1" applyAlignment="1" applyProtection="1">
      <alignment horizontal="center"/>
      <protection/>
    </xf>
    <xf numFmtId="1" fontId="34" fillId="35" borderId="29" xfId="0" applyNumberFormat="1" applyFont="1" applyFill="1" applyBorder="1" applyAlignment="1">
      <alignment/>
    </xf>
    <xf numFmtId="4" fontId="34" fillId="35" borderId="29" xfId="0" applyNumberFormat="1" applyFont="1" applyFill="1" applyBorder="1" applyAlignment="1">
      <alignment horizontal="center"/>
    </xf>
    <xf numFmtId="1" fontId="110" fillId="35" borderId="29" xfId="0" applyNumberFormat="1" applyFont="1" applyFill="1" applyBorder="1" applyAlignment="1">
      <alignment horizontal="center"/>
    </xf>
    <xf numFmtId="1" fontId="11" fillId="35" borderId="29" xfId="0" applyNumberFormat="1" applyFont="1" applyFill="1" applyBorder="1" applyAlignment="1">
      <alignment/>
    </xf>
    <xf numFmtId="1" fontId="107" fillId="35" borderId="29" xfId="0" applyNumberFormat="1" applyFont="1" applyFill="1" applyBorder="1" applyAlignment="1">
      <alignment horizontal="center"/>
    </xf>
    <xf numFmtId="1" fontId="107" fillId="35" borderId="30" xfId="0" applyNumberFormat="1" applyFont="1" applyFill="1" applyBorder="1" applyAlignment="1">
      <alignment horizontal="center"/>
    </xf>
    <xf numFmtId="1" fontId="33" fillId="35" borderId="26" xfId="0" applyNumberFormat="1" applyFont="1" applyFill="1" applyBorder="1" applyAlignment="1">
      <alignment/>
    </xf>
    <xf numFmtId="166" fontId="33" fillId="35" borderId="29" xfId="0" applyFont="1" applyFill="1" applyBorder="1" applyAlignment="1">
      <alignment/>
    </xf>
    <xf numFmtId="1" fontId="111" fillId="41" borderId="16" xfId="0" applyNumberFormat="1" applyFont="1" applyFill="1" applyBorder="1" applyAlignment="1">
      <alignment/>
    </xf>
    <xf numFmtId="167" fontId="108" fillId="41" borderId="54" xfId="0" applyNumberFormat="1" applyFont="1" applyFill="1" applyBorder="1" applyAlignment="1">
      <alignment/>
    </xf>
    <xf numFmtId="167" fontId="108" fillId="41" borderId="19" xfId="0" applyNumberFormat="1" applyFont="1" applyFill="1" applyBorder="1" applyAlignment="1">
      <alignment/>
    </xf>
    <xf numFmtId="167" fontId="108" fillId="41" borderId="20" xfId="0" applyNumberFormat="1" applyFont="1" applyFill="1" applyBorder="1" applyAlignment="1">
      <alignment/>
    </xf>
    <xf numFmtId="167" fontId="108" fillId="41" borderId="16" xfId="0" applyNumberFormat="1" applyFont="1" applyFill="1" applyBorder="1" applyAlignment="1">
      <alignment/>
    </xf>
    <xf numFmtId="167" fontId="108" fillId="41" borderId="17" xfId="0" applyNumberFormat="1" applyFont="1" applyFill="1" applyBorder="1" applyAlignment="1">
      <alignment/>
    </xf>
    <xf numFmtId="167" fontId="108" fillId="41" borderId="18" xfId="0" applyNumberFormat="1" applyFont="1" applyFill="1" applyBorder="1" applyAlignment="1">
      <alignment/>
    </xf>
    <xf numFmtId="1" fontId="111" fillId="39" borderId="16" xfId="0" applyNumberFormat="1" applyFont="1" applyFill="1" applyBorder="1" applyAlignment="1">
      <alignment/>
    </xf>
    <xf numFmtId="167" fontId="108" fillId="39" borderId="54" xfId="0" applyNumberFormat="1" applyFont="1" applyFill="1" applyBorder="1" applyAlignment="1">
      <alignment/>
    </xf>
    <xf numFmtId="167" fontId="108" fillId="39" borderId="19" xfId="0" applyNumberFormat="1" applyFont="1" applyFill="1" applyBorder="1" applyAlignment="1">
      <alignment/>
    </xf>
    <xf numFmtId="167" fontId="108" fillId="39" borderId="20" xfId="0" applyNumberFormat="1" applyFont="1" applyFill="1" applyBorder="1" applyAlignment="1">
      <alignment/>
    </xf>
    <xf numFmtId="167" fontId="108" fillId="39" borderId="16" xfId="0" applyNumberFormat="1" applyFont="1" applyFill="1" applyBorder="1" applyAlignment="1">
      <alignment/>
    </xf>
    <xf numFmtId="167" fontId="108" fillId="39" borderId="17" xfId="0" applyNumberFormat="1" applyFont="1" applyFill="1" applyBorder="1" applyAlignment="1">
      <alignment/>
    </xf>
    <xf numFmtId="167" fontId="108" fillId="39" borderId="18" xfId="0" applyNumberFormat="1" applyFont="1" applyFill="1" applyBorder="1" applyAlignment="1">
      <alignment/>
    </xf>
    <xf numFmtId="1" fontId="111" fillId="42" borderId="16" xfId="0" applyNumberFormat="1" applyFont="1" applyFill="1" applyBorder="1" applyAlignment="1">
      <alignment/>
    </xf>
    <xf numFmtId="167" fontId="108" fillId="42" borderId="54" xfId="0" applyNumberFormat="1" applyFont="1" applyFill="1" applyBorder="1" applyAlignment="1">
      <alignment/>
    </xf>
    <xf numFmtId="167" fontId="108" fillId="42" borderId="19" xfId="0" applyNumberFormat="1" applyFont="1" applyFill="1" applyBorder="1" applyAlignment="1">
      <alignment/>
    </xf>
    <xf numFmtId="167" fontId="108" fillId="42" borderId="20" xfId="0" applyNumberFormat="1" applyFont="1" applyFill="1" applyBorder="1" applyAlignment="1">
      <alignment/>
    </xf>
    <xf numFmtId="167" fontId="108" fillId="42" borderId="16" xfId="0" applyNumberFormat="1" applyFont="1" applyFill="1" applyBorder="1" applyAlignment="1">
      <alignment/>
    </xf>
    <xf numFmtId="167" fontId="108" fillId="42" borderId="17" xfId="0" applyNumberFormat="1" applyFont="1" applyFill="1" applyBorder="1" applyAlignment="1">
      <alignment/>
    </xf>
    <xf numFmtId="167" fontId="108" fillId="42" borderId="18" xfId="0" applyNumberFormat="1" applyFont="1" applyFill="1" applyBorder="1" applyAlignment="1">
      <alignment/>
    </xf>
    <xf numFmtId="166" fontId="0" fillId="43" borderId="24" xfId="0" applyFill="1" applyBorder="1" applyAlignment="1">
      <alignment/>
    </xf>
    <xf numFmtId="167" fontId="108" fillId="43" borderId="24" xfId="0" applyNumberFormat="1" applyFont="1" applyFill="1" applyBorder="1" applyAlignment="1">
      <alignment/>
    </xf>
    <xf numFmtId="1" fontId="9" fillId="43" borderId="10" xfId="0" applyNumberFormat="1" applyFont="1" applyFill="1" applyBorder="1" applyAlignment="1">
      <alignment/>
    </xf>
    <xf numFmtId="1" fontId="112" fillId="43" borderId="10" xfId="0" applyNumberFormat="1" applyFont="1" applyFill="1" applyBorder="1" applyAlignment="1">
      <alignment/>
    </xf>
    <xf numFmtId="166" fontId="109" fillId="43" borderId="10" xfId="0" applyFont="1" applyFill="1" applyBorder="1" applyAlignment="1">
      <alignment/>
    </xf>
    <xf numFmtId="166" fontId="109" fillId="43" borderId="11" xfId="0" applyFont="1" applyFill="1" applyBorder="1" applyAlignment="1">
      <alignment/>
    </xf>
    <xf numFmtId="167" fontId="108" fillId="43" borderId="27" xfId="0" applyNumberFormat="1" applyFont="1" applyFill="1" applyBorder="1" applyAlignment="1">
      <alignment/>
    </xf>
    <xf numFmtId="1" fontId="108" fillId="43" borderId="0" xfId="0" applyNumberFormat="1" applyFont="1" applyFill="1" applyBorder="1" applyAlignment="1">
      <alignment horizontal="center"/>
    </xf>
    <xf numFmtId="1" fontId="108" fillId="43" borderId="0" xfId="0" applyNumberFormat="1" applyFont="1" applyFill="1" applyBorder="1" applyAlignment="1">
      <alignment/>
    </xf>
    <xf numFmtId="166" fontId="108" fillId="43" borderId="0" xfId="0" applyFont="1" applyFill="1" applyBorder="1" applyAlignment="1">
      <alignment/>
    </xf>
    <xf numFmtId="166" fontId="108" fillId="43" borderId="15" xfId="0" applyFont="1" applyFill="1" applyBorder="1" applyAlignment="1">
      <alignment/>
    </xf>
    <xf numFmtId="165" fontId="108" fillId="43" borderId="0" xfId="0" applyNumberFormat="1" applyFont="1" applyFill="1" applyBorder="1" applyAlignment="1">
      <alignment/>
    </xf>
    <xf numFmtId="1" fontId="108" fillId="43" borderId="27" xfId="0" applyNumberFormat="1" applyFont="1" applyFill="1" applyBorder="1" applyAlignment="1">
      <alignment/>
    </xf>
    <xf numFmtId="1" fontId="108" fillId="0" borderId="16" xfId="0" applyNumberFormat="1" applyFont="1" applyBorder="1" applyAlignment="1">
      <alignment horizontal="center"/>
    </xf>
    <xf numFmtId="1" fontId="108" fillId="0" borderId="17" xfId="0" applyNumberFormat="1" applyFont="1" applyBorder="1" applyAlignment="1">
      <alignment horizontal="center"/>
    </xf>
    <xf numFmtId="166" fontId="0" fillId="43" borderId="12" xfId="0" applyFill="1" applyBorder="1" applyAlignment="1">
      <alignment/>
    </xf>
    <xf numFmtId="1" fontId="113" fillId="43" borderId="23" xfId="0" applyNumberFormat="1" applyFont="1" applyFill="1" applyBorder="1" applyAlignment="1">
      <alignment/>
    </xf>
    <xf numFmtId="1" fontId="8" fillId="43" borderId="12" xfId="0" applyNumberFormat="1" applyFont="1" applyFill="1" applyBorder="1" applyAlignment="1">
      <alignment/>
    </xf>
    <xf numFmtId="1" fontId="108" fillId="43" borderId="12" xfId="0" applyNumberFormat="1" applyFont="1" applyFill="1" applyBorder="1" applyAlignment="1">
      <alignment/>
    </xf>
    <xf numFmtId="166" fontId="108" fillId="43" borderId="12" xfId="0" applyFont="1" applyFill="1" applyBorder="1" applyAlignment="1">
      <alignment/>
    </xf>
    <xf numFmtId="166" fontId="108" fillId="43" borderId="13" xfId="0" applyFont="1" applyFill="1" applyBorder="1" applyAlignment="1">
      <alignment/>
    </xf>
    <xf numFmtId="167" fontId="108" fillId="43" borderId="0" xfId="0" applyNumberFormat="1" applyFont="1" applyFill="1" applyBorder="1" applyAlignment="1">
      <alignment/>
    </xf>
    <xf numFmtId="1" fontId="108" fillId="0" borderId="18" xfId="0" applyNumberFormat="1" applyFont="1" applyBorder="1" applyAlignment="1">
      <alignment horizontal="center"/>
    </xf>
    <xf numFmtId="1" fontId="108" fillId="43" borderId="19" xfId="0" applyNumberFormat="1" applyFont="1" applyFill="1" applyBorder="1" applyAlignment="1">
      <alignment horizontal="center"/>
    </xf>
    <xf numFmtId="1" fontId="108" fillId="0" borderId="54" xfId="0" applyNumberFormat="1" applyFont="1" applyBorder="1" applyAlignment="1">
      <alignment horizontal="center"/>
    </xf>
    <xf numFmtId="1" fontId="108" fillId="0" borderId="19" xfId="0" applyNumberFormat="1" applyFont="1" applyBorder="1" applyAlignment="1">
      <alignment horizontal="center"/>
    </xf>
    <xf numFmtId="1" fontId="108" fillId="0" borderId="20" xfId="0" applyNumberFormat="1" applyFont="1" applyBorder="1" applyAlignment="1">
      <alignment horizontal="center"/>
    </xf>
    <xf numFmtId="167" fontId="54" fillId="41" borderId="16" xfId="55" applyNumberFormat="1" applyFont="1" applyFill="1" applyBorder="1" applyAlignment="1" applyProtection="1">
      <alignment/>
      <protection locked="0"/>
    </xf>
    <xf numFmtId="167" fontId="54" fillId="41" borderId="17" xfId="55" applyNumberFormat="1" applyFont="1" applyFill="1" applyBorder="1" applyAlignment="1" applyProtection="1">
      <alignment/>
      <protection/>
    </xf>
    <xf numFmtId="167" fontId="54" fillId="41" borderId="18" xfId="55" applyNumberFormat="1" applyFont="1" applyFill="1" applyBorder="1" applyAlignment="1">
      <alignment/>
    </xf>
    <xf numFmtId="167" fontId="54" fillId="41" borderId="16" xfId="55" applyNumberFormat="1" applyFont="1" applyFill="1" applyBorder="1" applyAlignment="1">
      <alignment/>
    </xf>
    <xf numFmtId="9" fontId="54" fillId="41" borderId="18" xfId="48" applyNumberFormat="1" applyFont="1" applyFill="1" applyBorder="1" applyAlignment="1">
      <alignment/>
    </xf>
    <xf numFmtId="9" fontId="54" fillId="41" borderId="58" xfId="48" applyNumberFormat="1" applyFont="1" applyFill="1" applyBorder="1" applyAlignment="1">
      <alignment/>
    </xf>
    <xf numFmtId="9" fontId="54" fillId="41" borderId="16" xfId="48" applyNumberFormat="1" applyFont="1" applyFill="1" applyBorder="1" applyAlignment="1">
      <alignment/>
    </xf>
    <xf numFmtId="1" fontId="54" fillId="41" borderId="18" xfId="0" applyNumberFormat="1" applyFont="1" applyFill="1" applyBorder="1" applyAlignment="1">
      <alignment/>
    </xf>
    <xf numFmtId="1" fontId="52" fillId="41" borderId="18" xfId="0" applyNumberFormat="1" applyFont="1" applyFill="1" applyBorder="1" applyAlignment="1">
      <alignment/>
    </xf>
    <xf numFmtId="1" fontId="22" fillId="35" borderId="27" xfId="0" applyNumberFormat="1" applyFont="1" applyFill="1" applyBorder="1" applyAlignment="1">
      <alignment/>
    </xf>
    <xf numFmtId="167" fontId="54" fillId="39" borderId="16" xfId="55" applyNumberFormat="1" applyFont="1" applyFill="1" applyBorder="1" applyAlignment="1" applyProtection="1">
      <alignment/>
      <protection locked="0"/>
    </xf>
    <xf numFmtId="167" fontId="54" fillId="39" borderId="17" xfId="55" applyNumberFormat="1" applyFont="1" applyFill="1" applyBorder="1" applyAlignment="1" applyProtection="1">
      <alignment/>
      <protection/>
    </xf>
    <xf numFmtId="167" fontId="54" fillId="39" borderId="18" xfId="55" applyNumberFormat="1" applyFont="1" applyFill="1" applyBorder="1" applyAlignment="1">
      <alignment/>
    </xf>
    <xf numFmtId="167" fontId="54" fillId="39" borderId="16" xfId="55" applyNumberFormat="1" applyFont="1" applyFill="1" applyBorder="1" applyAlignment="1">
      <alignment/>
    </xf>
    <xf numFmtId="9" fontId="54" fillId="39" borderId="18" xfId="48" applyNumberFormat="1" applyFont="1" applyFill="1" applyBorder="1" applyAlignment="1">
      <alignment/>
    </xf>
    <xf numFmtId="9" fontId="54" fillId="39" borderId="58" xfId="48" applyNumberFormat="1" applyFont="1" applyFill="1" applyBorder="1" applyAlignment="1">
      <alignment/>
    </xf>
    <xf numFmtId="9" fontId="54" fillId="39" borderId="16" xfId="48" applyNumberFormat="1" applyFont="1" applyFill="1" applyBorder="1" applyAlignment="1">
      <alignment/>
    </xf>
    <xf numFmtId="1" fontId="54" fillId="39" borderId="18" xfId="0" applyNumberFormat="1" applyFont="1" applyFill="1" applyBorder="1" applyAlignment="1">
      <alignment/>
    </xf>
    <xf numFmtId="1" fontId="52" fillId="39" borderId="18" xfId="0" applyNumberFormat="1" applyFont="1" applyFill="1" applyBorder="1" applyAlignment="1">
      <alignment/>
    </xf>
    <xf numFmtId="166" fontId="111" fillId="41" borderId="58" xfId="0" applyFont="1" applyFill="1" applyBorder="1" applyAlignment="1">
      <alignment/>
    </xf>
    <xf numFmtId="166" fontId="111" fillId="39" borderId="58" xfId="0" applyFont="1" applyFill="1" applyBorder="1" applyAlignment="1">
      <alignment/>
    </xf>
    <xf numFmtId="166" fontId="111" fillId="42" borderId="16" xfId="0" applyFont="1" applyFill="1" applyBorder="1" applyAlignment="1">
      <alignment/>
    </xf>
    <xf numFmtId="167" fontId="54" fillId="42" borderId="16" xfId="55" applyNumberFormat="1" applyFont="1" applyFill="1" applyBorder="1" applyAlignment="1" applyProtection="1">
      <alignment/>
      <protection locked="0"/>
    </xf>
    <xf numFmtId="167" fontId="54" fillId="42" borderId="17" xfId="55" applyNumberFormat="1" applyFont="1" applyFill="1" applyBorder="1" applyAlignment="1" applyProtection="1">
      <alignment/>
      <protection/>
    </xf>
    <xf numFmtId="167" fontId="54" fillId="42" borderId="18" xfId="55" applyNumberFormat="1" applyFont="1" applyFill="1" applyBorder="1" applyAlignment="1">
      <alignment/>
    </xf>
    <xf numFmtId="167" fontId="54" fillId="42" borderId="16" xfId="55" applyNumberFormat="1" applyFont="1" applyFill="1" applyBorder="1" applyAlignment="1">
      <alignment/>
    </xf>
    <xf numFmtId="9" fontId="54" fillId="42" borderId="18" xfId="48" applyNumberFormat="1" applyFont="1" applyFill="1" applyBorder="1" applyAlignment="1">
      <alignment/>
    </xf>
    <xf numFmtId="9" fontId="54" fillId="42" borderId="58" xfId="48" applyNumberFormat="1" applyFont="1" applyFill="1" applyBorder="1" applyAlignment="1">
      <alignment/>
    </xf>
    <xf numFmtId="9" fontId="54" fillId="42" borderId="16" xfId="48" applyNumberFormat="1" applyFont="1" applyFill="1" applyBorder="1" applyAlignment="1">
      <alignment/>
    </xf>
    <xf numFmtId="1" fontId="54" fillId="42" borderId="18" xfId="0" applyNumberFormat="1" applyFont="1" applyFill="1" applyBorder="1" applyAlignment="1">
      <alignment/>
    </xf>
    <xf numFmtId="1" fontId="52" fillId="42" borderId="18" xfId="0" applyNumberFormat="1" applyFont="1" applyFill="1" applyBorder="1" applyAlignment="1">
      <alignment/>
    </xf>
    <xf numFmtId="1" fontId="68" fillId="41" borderId="12" xfId="0" applyNumberFormat="1" applyFont="1" applyFill="1" applyBorder="1" applyAlignment="1" applyProtection="1">
      <alignment horizontal="left"/>
      <protection/>
    </xf>
    <xf numFmtId="166" fontId="70" fillId="41" borderId="12" xfId="0" applyFont="1" applyFill="1" applyBorder="1" applyAlignment="1">
      <alignment/>
    </xf>
    <xf numFmtId="165" fontId="69" fillId="41" borderId="12" xfId="55" applyFont="1" applyFill="1" applyBorder="1" applyAlignment="1">
      <alignment/>
    </xf>
    <xf numFmtId="165" fontId="68" fillId="41" borderId="12" xfId="55" applyFont="1" applyFill="1" applyBorder="1" applyAlignment="1">
      <alignment/>
    </xf>
    <xf numFmtId="1" fontId="68" fillId="41" borderId="12" xfId="0" applyNumberFormat="1" applyFont="1" applyFill="1" applyBorder="1" applyAlignment="1">
      <alignment/>
    </xf>
    <xf numFmtId="1" fontId="69" fillId="41" borderId="12" xfId="0" applyNumberFormat="1" applyFont="1" applyFill="1" applyBorder="1" applyAlignment="1">
      <alignment/>
    </xf>
    <xf numFmtId="1" fontId="68" fillId="41" borderId="12" xfId="0" applyNumberFormat="1" applyFont="1" applyFill="1" applyBorder="1" applyAlignment="1">
      <alignment horizontal="left"/>
    </xf>
    <xf numFmtId="1" fontId="54" fillId="41" borderId="13" xfId="0" applyNumberFormat="1" applyFont="1" applyFill="1" applyBorder="1" applyAlignment="1">
      <alignment/>
    </xf>
    <xf numFmtId="1" fontId="54" fillId="41" borderId="15" xfId="0" applyNumberFormat="1" applyFont="1" applyFill="1" applyBorder="1" applyAlignment="1">
      <alignment/>
    </xf>
    <xf numFmtId="166" fontId="0" fillId="41" borderId="23" xfId="0" applyFill="1" applyBorder="1" applyAlignment="1">
      <alignment/>
    </xf>
    <xf numFmtId="1" fontId="68" fillId="41" borderId="24" xfId="0" applyNumberFormat="1" applyFont="1" applyFill="1" applyBorder="1" applyAlignment="1" applyProtection="1">
      <alignment horizontal="left"/>
      <protection/>
    </xf>
    <xf numFmtId="167" fontId="69" fillId="41" borderId="10" xfId="55" applyNumberFormat="1" applyFont="1" applyFill="1" applyBorder="1" applyAlignment="1" applyProtection="1">
      <alignment/>
      <protection locked="0"/>
    </xf>
    <xf numFmtId="167" fontId="69" fillId="41" borderId="10" xfId="55" applyNumberFormat="1" applyFont="1" applyFill="1" applyBorder="1" applyAlignment="1" applyProtection="1">
      <alignment/>
      <protection/>
    </xf>
    <xf numFmtId="167" fontId="69" fillId="41" borderId="10" xfId="55" applyNumberFormat="1" applyFont="1" applyFill="1" applyBorder="1" applyAlignment="1">
      <alignment/>
    </xf>
    <xf numFmtId="165" fontId="69" fillId="41" borderId="10" xfId="55" applyFont="1" applyFill="1" applyBorder="1" applyAlignment="1">
      <alignment/>
    </xf>
    <xf numFmtId="166" fontId="70" fillId="41" borderId="10" xfId="0" applyFont="1" applyFill="1" applyBorder="1" applyAlignment="1">
      <alignment/>
    </xf>
    <xf numFmtId="165" fontId="68" fillId="41" borderId="10" xfId="55" applyFont="1" applyFill="1" applyBorder="1" applyAlignment="1">
      <alignment/>
    </xf>
    <xf numFmtId="9" fontId="69" fillId="41" borderId="10" xfId="48" applyNumberFormat="1" applyFont="1" applyFill="1" applyBorder="1" applyAlignment="1">
      <alignment/>
    </xf>
    <xf numFmtId="1" fontId="69" fillId="41" borderId="10" xfId="0" applyNumberFormat="1" applyFont="1" applyFill="1" applyBorder="1" applyAlignment="1">
      <alignment/>
    </xf>
    <xf numFmtId="9" fontId="54" fillId="41" borderId="10" xfId="48" applyNumberFormat="1" applyFont="1" applyFill="1" applyBorder="1" applyAlignment="1">
      <alignment/>
    </xf>
    <xf numFmtId="1" fontId="54" fillId="41" borderId="11" xfId="0" applyNumberFormat="1" applyFont="1" applyFill="1" applyBorder="1" applyAlignment="1">
      <alignment/>
    </xf>
    <xf numFmtId="166" fontId="69" fillId="43" borderId="0" xfId="0" applyFont="1" applyFill="1" applyBorder="1" applyAlignment="1">
      <alignment/>
    </xf>
    <xf numFmtId="1" fontId="54" fillId="43" borderId="0" xfId="0" applyNumberFormat="1" applyFont="1" applyFill="1" applyBorder="1" applyAlignment="1" applyProtection="1">
      <alignment horizontal="left"/>
      <protection/>
    </xf>
    <xf numFmtId="166" fontId="52" fillId="43" borderId="0" xfId="0" applyFont="1" applyFill="1" applyBorder="1" applyAlignment="1">
      <alignment/>
    </xf>
    <xf numFmtId="166" fontId="70" fillId="43" borderId="0" xfId="0" applyFont="1" applyFill="1" applyBorder="1" applyAlignment="1">
      <alignment/>
    </xf>
    <xf numFmtId="1" fontId="69" fillId="43" borderId="0" xfId="0" applyNumberFormat="1" applyFont="1" applyFill="1" applyBorder="1" applyAlignment="1">
      <alignment/>
    </xf>
    <xf numFmtId="1" fontId="54" fillId="43" borderId="0" xfId="0" applyNumberFormat="1" applyFont="1" applyFill="1" applyBorder="1" applyAlignment="1">
      <alignment/>
    </xf>
    <xf numFmtId="1" fontId="54" fillId="43" borderId="15" xfId="0" applyNumberFormat="1" applyFont="1" applyFill="1" applyBorder="1" applyAlignment="1">
      <alignment/>
    </xf>
    <xf numFmtId="1" fontId="52" fillId="43" borderId="0" xfId="0" applyNumberFormat="1" applyFont="1" applyFill="1" applyBorder="1" applyAlignment="1">
      <alignment/>
    </xf>
    <xf numFmtId="1" fontId="8" fillId="43" borderId="15" xfId="0" applyNumberFormat="1" applyFont="1" applyFill="1" applyBorder="1" applyAlignment="1">
      <alignment/>
    </xf>
    <xf numFmtId="1" fontId="8" fillId="43" borderId="11" xfId="0" applyNumberFormat="1" applyFont="1" applyFill="1" applyBorder="1" applyAlignment="1">
      <alignment/>
    </xf>
    <xf numFmtId="166" fontId="113" fillId="43" borderId="0" xfId="0" applyFont="1" applyFill="1" applyBorder="1" applyAlignment="1">
      <alignment/>
    </xf>
    <xf numFmtId="167" fontId="54" fillId="43" borderId="0" xfId="55" applyNumberFormat="1" applyFont="1" applyFill="1" applyBorder="1" applyAlignment="1">
      <alignment/>
    </xf>
    <xf numFmtId="9" fontId="54" fillId="43" borderId="0" xfId="48" applyNumberFormat="1" applyFont="1" applyFill="1" applyBorder="1" applyAlignment="1">
      <alignment/>
    </xf>
    <xf numFmtId="1" fontId="54" fillId="41" borderId="23" xfId="0" applyNumberFormat="1" applyFont="1" applyFill="1" applyBorder="1" applyAlignment="1">
      <alignment/>
    </xf>
    <xf numFmtId="166" fontId="0" fillId="41" borderId="27" xfId="0" applyFill="1" applyBorder="1" applyAlignment="1">
      <alignment/>
    </xf>
    <xf numFmtId="1" fontId="54" fillId="41" borderId="27" xfId="0" applyNumberFormat="1" applyFont="1" applyFill="1" applyBorder="1" applyAlignment="1">
      <alignment/>
    </xf>
    <xf numFmtId="1" fontId="54" fillId="41" borderId="27" xfId="0" applyNumberFormat="1" applyFont="1" applyFill="1" applyBorder="1" applyAlignment="1" applyProtection="1">
      <alignment horizontal="left"/>
      <protection/>
    </xf>
    <xf numFmtId="1" fontId="54" fillId="41" borderId="12" xfId="0" applyNumberFormat="1" applyFont="1" applyFill="1" applyBorder="1" applyAlignment="1">
      <alignment/>
    </xf>
    <xf numFmtId="166" fontId="0" fillId="41" borderId="0" xfId="0" applyFill="1" applyBorder="1" applyAlignment="1">
      <alignment/>
    </xf>
    <xf numFmtId="1" fontId="54" fillId="41" borderId="0" xfId="0" applyNumberFormat="1" applyFont="1" applyFill="1" applyBorder="1" applyAlignment="1">
      <alignment/>
    </xf>
    <xf numFmtId="166" fontId="0" fillId="41" borderId="15" xfId="0" applyFill="1" applyBorder="1" applyAlignment="1">
      <alignment/>
    </xf>
    <xf numFmtId="1" fontId="54" fillId="41" borderId="26" xfId="0" applyNumberFormat="1" applyFont="1" applyFill="1" applyBorder="1" applyAlignment="1">
      <alignment/>
    </xf>
    <xf numFmtId="166" fontId="0" fillId="41" borderId="29" xfId="0" applyFill="1" applyBorder="1" applyAlignment="1">
      <alignment/>
    </xf>
    <xf numFmtId="166" fontId="52" fillId="41" borderId="23" xfId="0" applyFont="1" applyFill="1" applyBorder="1" applyAlignment="1">
      <alignment/>
    </xf>
    <xf numFmtId="166" fontId="52" fillId="41" borderId="13" xfId="0" applyFont="1" applyFill="1" applyBorder="1" applyAlignment="1">
      <alignment/>
    </xf>
    <xf numFmtId="1" fontId="7" fillId="41" borderId="27" xfId="0" applyNumberFormat="1" applyFont="1" applyFill="1" applyBorder="1" applyAlignment="1">
      <alignment/>
    </xf>
    <xf numFmtId="1" fontId="52" fillId="41" borderId="27" xfId="0" applyNumberFormat="1" applyFont="1" applyFill="1" applyBorder="1" applyAlignment="1">
      <alignment/>
    </xf>
    <xf numFmtId="1" fontId="7" fillId="41" borderId="15" xfId="0" applyNumberFormat="1" applyFont="1" applyFill="1" applyBorder="1" applyAlignment="1">
      <alignment/>
    </xf>
    <xf numFmtId="1" fontId="52" fillId="41" borderId="15" xfId="0" applyNumberFormat="1" applyFont="1" applyFill="1" applyBorder="1" applyAlignment="1">
      <alignment/>
    </xf>
    <xf numFmtId="1" fontId="54" fillId="41" borderId="29" xfId="0" applyNumberFormat="1" applyFont="1" applyFill="1" applyBorder="1" applyAlignment="1">
      <alignment/>
    </xf>
    <xf numFmtId="1" fontId="8" fillId="41" borderId="29" xfId="0" applyNumberFormat="1" applyFont="1" applyFill="1" applyBorder="1" applyAlignment="1">
      <alignment/>
    </xf>
    <xf numFmtId="166" fontId="4" fillId="0" borderId="18" xfId="0" applyFont="1" applyFill="1" applyBorder="1" applyAlignment="1">
      <alignment/>
    </xf>
    <xf numFmtId="1" fontId="31" fillId="38" borderId="58" xfId="0" applyNumberFormat="1" applyFont="1" applyFill="1" applyBorder="1" applyAlignment="1" applyProtection="1">
      <alignment horizontal="center"/>
      <protection/>
    </xf>
    <xf numFmtId="1" fontId="31" fillId="44" borderId="10" xfId="0" applyNumberFormat="1" applyFont="1" applyFill="1" applyBorder="1" applyAlignment="1" applyProtection="1">
      <alignment horizontal="center"/>
      <protection/>
    </xf>
    <xf numFmtId="166" fontId="5" fillId="44" borderId="58" xfId="0" applyFont="1" applyFill="1" applyBorder="1" applyAlignment="1">
      <alignment/>
    </xf>
    <xf numFmtId="166" fontId="4" fillId="0" borderId="58" xfId="0" applyFont="1" applyFill="1" applyBorder="1" applyAlignment="1">
      <alignment horizontal="center"/>
    </xf>
    <xf numFmtId="166" fontId="4" fillId="39" borderId="58" xfId="0" applyFont="1" applyFill="1" applyBorder="1" applyAlignment="1">
      <alignment/>
    </xf>
    <xf numFmtId="166" fontId="4" fillId="0" borderId="58" xfId="0" applyFont="1" applyBorder="1" applyAlignment="1">
      <alignment/>
    </xf>
    <xf numFmtId="166" fontId="5" fillId="35" borderId="26" xfId="0" applyFont="1" applyFill="1" applyBorder="1" applyAlignment="1">
      <alignment horizontal="center" wrapText="1"/>
    </xf>
    <xf numFmtId="166" fontId="4" fillId="0" borderId="28" xfId="0" applyFont="1" applyBorder="1" applyAlignment="1">
      <alignment/>
    </xf>
    <xf numFmtId="166" fontId="4" fillId="0" borderId="12" xfId="0" applyFont="1" applyBorder="1" applyAlignment="1">
      <alignment/>
    </xf>
    <xf numFmtId="166" fontId="5" fillId="41" borderId="58" xfId="0" applyFont="1" applyFill="1" applyBorder="1" applyAlignment="1">
      <alignment horizontal="center" wrapText="1"/>
    </xf>
    <xf numFmtId="166" fontId="4" fillId="41" borderId="35" xfId="0" applyFont="1" applyFill="1" applyBorder="1" applyAlignment="1">
      <alignment horizontal="center"/>
    </xf>
    <xf numFmtId="166" fontId="4" fillId="41" borderId="19" xfId="0" applyFont="1" applyFill="1" applyBorder="1" applyAlignment="1">
      <alignment horizontal="center"/>
    </xf>
    <xf numFmtId="166" fontId="4" fillId="41" borderId="20" xfId="0" applyFont="1" applyFill="1" applyBorder="1" applyAlignment="1">
      <alignment horizontal="center"/>
    </xf>
    <xf numFmtId="166" fontId="5" fillId="39" borderId="16" xfId="0" applyFont="1" applyFill="1" applyBorder="1" applyAlignment="1">
      <alignment horizontal="center" wrapText="1"/>
    </xf>
    <xf numFmtId="166" fontId="4" fillId="39" borderId="54" xfId="0" applyFont="1" applyFill="1" applyBorder="1" applyAlignment="1">
      <alignment horizontal="center"/>
    </xf>
    <xf numFmtId="166" fontId="4" fillId="39" borderId="19" xfId="0" applyFont="1" applyFill="1" applyBorder="1" applyAlignment="1">
      <alignment horizontal="center"/>
    </xf>
    <xf numFmtId="166" fontId="4" fillId="39" borderId="20" xfId="0" applyFont="1" applyFill="1" applyBorder="1" applyAlignment="1">
      <alignment horizontal="center"/>
    </xf>
    <xf numFmtId="166" fontId="4" fillId="42" borderId="58" xfId="0" applyFont="1" applyFill="1" applyBorder="1" applyAlignment="1">
      <alignment/>
    </xf>
    <xf numFmtId="166" fontId="5" fillId="39" borderId="58" xfId="0" applyFont="1" applyFill="1" applyBorder="1" applyAlignment="1">
      <alignment horizontal="center" wrapText="1"/>
    </xf>
    <xf numFmtId="166" fontId="4" fillId="42" borderId="64" xfId="0" applyFont="1" applyFill="1" applyBorder="1" applyAlignment="1">
      <alignment horizontal="center"/>
    </xf>
    <xf numFmtId="166" fontId="4" fillId="42" borderId="39" xfId="0" applyFont="1" applyFill="1" applyBorder="1" applyAlignment="1">
      <alignment horizontal="center"/>
    </xf>
    <xf numFmtId="166" fontId="5" fillId="42" borderId="16" xfId="0" applyFont="1" applyFill="1" applyBorder="1" applyAlignment="1">
      <alignment horizontal="center" wrapText="1"/>
    </xf>
    <xf numFmtId="166" fontId="4" fillId="0" borderId="35" xfId="0" applyFont="1" applyBorder="1" applyAlignment="1">
      <alignment/>
    </xf>
    <xf numFmtId="166" fontId="4" fillId="0" borderId="18" xfId="0" applyFont="1" applyBorder="1" applyAlignment="1">
      <alignment/>
    </xf>
    <xf numFmtId="166" fontId="36" fillId="36" borderId="23" xfId="0" applyFont="1" applyFill="1" applyBorder="1" applyAlignment="1">
      <alignment/>
    </xf>
    <xf numFmtId="166" fontId="5" fillId="35" borderId="70" xfId="0" applyFont="1" applyFill="1" applyBorder="1" applyAlignment="1">
      <alignment/>
    </xf>
    <xf numFmtId="166" fontId="5" fillId="39" borderId="70" xfId="0" applyFont="1" applyFill="1" applyBorder="1" applyAlignment="1">
      <alignment/>
    </xf>
    <xf numFmtId="166" fontId="5" fillId="42" borderId="70" xfId="0" applyFont="1" applyFill="1" applyBorder="1" applyAlignment="1">
      <alignment/>
    </xf>
    <xf numFmtId="166" fontId="5" fillId="43" borderId="13" xfId="0" applyFont="1" applyFill="1" applyBorder="1" applyAlignment="1">
      <alignment/>
    </xf>
    <xf numFmtId="166" fontId="0" fillId="36" borderId="18" xfId="0" applyFill="1" applyBorder="1" applyAlignment="1">
      <alignment/>
    </xf>
    <xf numFmtId="166" fontId="5" fillId="43" borderId="26" xfId="0" applyFont="1" applyFill="1" applyBorder="1" applyAlignment="1">
      <alignment/>
    </xf>
    <xf numFmtId="166" fontId="5" fillId="43" borderId="12" xfId="0" applyFont="1" applyFill="1" applyBorder="1" applyAlignment="1">
      <alignment/>
    </xf>
    <xf numFmtId="1" fontId="110" fillId="43" borderId="0" xfId="0" applyNumberFormat="1" applyFont="1" applyFill="1" applyBorder="1" applyAlignment="1">
      <alignment/>
    </xf>
    <xf numFmtId="166" fontId="110" fillId="43" borderId="12" xfId="0" applyFont="1" applyFill="1" applyBorder="1" applyAlignment="1">
      <alignment/>
    </xf>
    <xf numFmtId="166" fontId="110" fillId="43" borderId="0" xfId="0" applyFont="1" applyFill="1" applyBorder="1" applyAlignment="1">
      <alignment/>
    </xf>
    <xf numFmtId="166" fontId="5" fillId="0" borderId="73" xfId="0" applyFont="1" applyFill="1" applyBorder="1" applyAlignment="1">
      <alignment horizontal="center"/>
    </xf>
    <xf numFmtId="166" fontId="5" fillId="0" borderId="61" xfId="0" applyFont="1" applyFill="1" applyBorder="1" applyAlignment="1">
      <alignment horizontal="center"/>
    </xf>
    <xf numFmtId="166" fontId="5" fillId="0" borderId="62" xfId="0" applyFont="1" applyFill="1" applyBorder="1" applyAlignment="1">
      <alignment horizontal="center"/>
    </xf>
    <xf numFmtId="166" fontId="5" fillId="0" borderId="60" xfId="0" applyFont="1" applyFill="1" applyBorder="1" applyAlignment="1">
      <alignment horizontal="center"/>
    </xf>
    <xf numFmtId="166" fontId="5" fillId="0" borderId="25" xfId="0" applyFont="1" applyFill="1" applyBorder="1" applyAlignment="1">
      <alignment horizontal="center"/>
    </xf>
    <xf numFmtId="166" fontId="5" fillId="0" borderId="69" xfId="0" applyFont="1" applyFill="1" applyBorder="1" applyAlignment="1">
      <alignment horizontal="center"/>
    </xf>
    <xf numFmtId="166" fontId="0" fillId="0" borderId="58" xfId="0" applyBorder="1" applyAlignment="1">
      <alignment/>
    </xf>
    <xf numFmtId="166" fontId="4" fillId="0" borderId="54" xfId="0" applyFont="1" applyBorder="1" applyAlignment="1">
      <alignment horizontal="center"/>
    </xf>
    <xf numFmtId="166" fontId="4" fillId="0" borderId="19" xfId="0" applyFont="1" applyBorder="1" applyAlignment="1">
      <alignment horizontal="center"/>
    </xf>
    <xf numFmtId="166" fontId="4" fillId="0" borderId="20" xfId="0" applyFont="1" applyBorder="1" applyAlignment="1">
      <alignment horizontal="center"/>
    </xf>
    <xf numFmtId="166" fontId="5" fillId="33" borderId="17" xfId="0" applyFont="1" applyFill="1" applyBorder="1" applyAlignment="1">
      <alignment horizontal="center"/>
    </xf>
    <xf numFmtId="166" fontId="4" fillId="0" borderId="54" xfId="0" applyFont="1" applyFill="1" applyBorder="1" applyAlignment="1">
      <alignment horizontal="center"/>
    </xf>
    <xf numFmtId="166" fontId="4" fillId="0" borderId="20" xfId="0" applyFont="1" applyFill="1" applyBorder="1" applyAlignment="1">
      <alignment horizontal="center"/>
    </xf>
    <xf numFmtId="166" fontId="4" fillId="0" borderId="19" xfId="0" applyFont="1" applyFill="1" applyBorder="1" applyAlignment="1">
      <alignment horizontal="center"/>
    </xf>
    <xf numFmtId="166" fontId="5" fillId="39" borderId="18" xfId="0" applyFont="1" applyFill="1" applyBorder="1" applyAlignment="1">
      <alignment horizontal="center"/>
    </xf>
    <xf numFmtId="166" fontId="5" fillId="42" borderId="18" xfId="0" applyFont="1" applyFill="1" applyBorder="1" applyAlignment="1">
      <alignment horizontal="center"/>
    </xf>
    <xf numFmtId="166" fontId="5" fillId="39" borderId="16" xfId="0" applyFont="1" applyFill="1" applyBorder="1" applyAlignment="1">
      <alignment horizontal="center"/>
    </xf>
    <xf numFmtId="166" fontId="6" fillId="39" borderId="18" xfId="0" applyFont="1" applyFill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17</xdr:row>
      <xdr:rowOff>0</xdr:rowOff>
    </xdr:from>
    <xdr:to>
      <xdr:col>6</xdr:col>
      <xdr:colOff>342900</xdr:colOff>
      <xdr:row>30</xdr:row>
      <xdr:rowOff>152400</xdr:rowOff>
    </xdr:to>
    <xdr:pic>
      <xdr:nvPicPr>
        <xdr:cNvPr id="1" name="Picture 1" descr="http://www.jordbruksverket.se/images/18.6f6c5d8512157aa59fc80001497/EU-flagga+Europeiska+jordbruksfonden+fär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3819525"/>
          <a:ext cx="264795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25</xdr:row>
      <xdr:rowOff>0</xdr:rowOff>
    </xdr:from>
    <xdr:to>
      <xdr:col>5</xdr:col>
      <xdr:colOff>828675</xdr:colOff>
      <xdr:row>27</xdr:row>
      <xdr:rowOff>66675</xdr:rowOff>
    </xdr:to>
    <xdr:pic>
      <xdr:nvPicPr>
        <xdr:cNvPr id="1" name="Picture 1028" descr="unlock_playing_b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4048125"/>
          <a:ext cx="771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2"/>
  <sheetViews>
    <sheetView zoomScalePageLayoutView="0" workbookViewId="0" topLeftCell="A1">
      <selection activeCell="H30" sqref="H30"/>
    </sheetView>
  </sheetViews>
  <sheetFormatPr defaultColWidth="9.00390625" defaultRowHeight="12.75"/>
  <sheetData>
    <row r="2" ht="12">
      <c r="B2" t="s">
        <v>330</v>
      </c>
    </row>
    <row r="4" ht="12">
      <c r="B4" t="s">
        <v>334</v>
      </c>
    </row>
    <row r="5" ht="12">
      <c r="B5" t="s">
        <v>335</v>
      </c>
    </row>
    <row r="6" ht="12">
      <c r="B6" t="s">
        <v>356</v>
      </c>
    </row>
    <row r="7" ht="12">
      <c r="B7" t="s">
        <v>336</v>
      </c>
    </row>
    <row r="9" ht="12">
      <c r="B9" t="s">
        <v>357</v>
      </c>
    </row>
    <row r="10" ht="12">
      <c r="B10" t="s">
        <v>358</v>
      </c>
    </row>
    <row r="12" spans="1:2" ht="12">
      <c r="A12">
        <v>1</v>
      </c>
      <c r="B12" t="s">
        <v>331</v>
      </c>
    </row>
    <row r="13" spans="1:2" ht="12">
      <c r="A13">
        <v>2</v>
      </c>
      <c r="B13" t="s">
        <v>359</v>
      </c>
    </row>
    <row r="14" spans="1:2" ht="12">
      <c r="A14">
        <v>3</v>
      </c>
      <c r="B14" t="s">
        <v>337</v>
      </c>
    </row>
    <row r="15" spans="1:2" ht="12">
      <c r="A15">
        <v>4</v>
      </c>
      <c r="B15" t="s">
        <v>338</v>
      </c>
    </row>
    <row r="16" spans="1:2" ht="12">
      <c r="A16">
        <v>5</v>
      </c>
      <c r="B16" t="s">
        <v>340</v>
      </c>
    </row>
    <row r="17" spans="1:2" ht="12">
      <c r="A17">
        <v>6</v>
      </c>
      <c r="B17" t="s">
        <v>341</v>
      </c>
    </row>
    <row r="18" spans="1:2" ht="12">
      <c r="A18">
        <v>7</v>
      </c>
      <c r="B18" t="s">
        <v>399</v>
      </c>
    </row>
    <row r="22" ht="12">
      <c r="B22" t="s">
        <v>339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61"/>
  <sheetViews>
    <sheetView zoomScalePageLayoutView="0" workbookViewId="0" topLeftCell="A100">
      <selection activeCell="K104" sqref="K104"/>
    </sheetView>
  </sheetViews>
  <sheetFormatPr defaultColWidth="9.00390625" defaultRowHeight="12.75"/>
  <cols>
    <col min="1" max="1" width="18.75390625" style="0" customWidth="1"/>
    <col min="2" max="11" width="7.75390625" style="0" customWidth="1"/>
    <col min="12" max="13" width="8.125" style="0" customWidth="1"/>
    <col min="14" max="14" width="11.25390625" style="0" customWidth="1"/>
  </cols>
  <sheetData>
    <row r="1" spans="1:14" ht="12.75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7"/>
    </row>
    <row r="2" spans="1:14" ht="15.75">
      <c r="A2" s="178"/>
      <c r="B2" s="178"/>
      <c r="C2" s="178"/>
      <c r="D2" s="178"/>
      <c r="E2" s="178"/>
      <c r="F2" s="179"/>
      <c r="G2" s="179"/>
      <c r="H2" s="179"/>
      <c r="I2" s="179"/>
      <c r="J2" s="179"/>
      <c r="K2" s="179"/>
      <c r="L2" s="179"/>
      <c r="M2" s="179"/>
      <c r="N2" s="178"/>
    </row>
    <row r="3" spans="1:14" ht="12.75">
      <c r="A3" s="178"/>
      <c r="B3" s="178"/>
      <c r="C3" s="178"/>
      <c r="D3" s="178"/>
      <c r="E3" s="178" t="s">
        <v>0</v>
      </c>
      <c r="F3" s="178"/>
      <c r="G3" s="178"/>
      <c r="H3" s="178" t="s">
        <v>0</v>
      </c>
      <c r="I3" s="178"/>
      <c r="J3" s="178"/>
      <c r="K3" s="178"/>
      <c r="L3" s="178"/>
      <c r="M3" s="178"/>
      <c r="N3" s="178"/>
    </row>
    <row r="4" spans="1:14" ht="13.5" thickBot="1">
      <c r="A4" s="178"/>
      <c r="B4" s="178"/>
      <c r="C4" s="178"/>
      <c r="D4" s="178"/>
      <c r="E4" s="178" t="s">
        <v>0</v>
      </c>
      <c r="F4" s="180"/>
      <c r="G4" s="180"/>
      <c r="H4" s="178" t="s">
        <v>0</v>
      </c>
      <c r="I4" s="178"/>
      <c r="J4" s="178"/>
      <c r="K4" s="178"/>
      <c r="L4" s="178"/>
      <c r="M4" s="178"/>
      <c r="N4" s="181" t="s">
        <v>45</v>
      </c>
    </row>
    <row r="5" spans="1:14" ht="43.5" customHeight="1" thickBot="1">
      <c r="A5" s="182" t="s">
        <v>95</v>
      </c>
      <c r="B5" s="183"/>
      <c r="C5" s="184">
        <f>'Företagsfakta '!D20</f>
        <v>12</v>
      </c>
      <c r="D5" s="363" t="s">
        <v>46</v>
      </c>
      <c r="E5" s="183"/>
      <c r="F5" s="139"/>
      <c r="G5" s="139"/>
      <c r="H5" s="182" t="s">
        <v>1</v>
      </c>
      <c r="I5" s="183"/>
      <c r="J5" s="185" t="str">
        <f>'Företagsfakta '!J3</f>
        <v>År 2010</v>
      </c>
      <c r="K5" s="186"/>
      <c r="L5" s="367" t="str">
        <f>'Företagsfakta '!D3</f>
        <v>Bihuset</v>
      </c>
      <c r="M5" s="183"/>
      <c r="N5" s="186" t="s">
        <v>0</v>
      </c>
    </row>
    <row r="6" spans="1:14" ht="15.75" customHeight="1" thickBot="1">
      <c r="A6" s="187" t="s">
        <v>178</v>
      </c>
      <c r="B6" s="310" t="s">
        <v>47</v>
      </c>
      <c r="C6" s="369" t="s">
        <v>48</v>
      </c>
      <c r="D6" s="369" t="s">
        <v>49</v>
      </c>
      <c r="E6" s="369" t="s">
        <v>50</v>
      </c>
      <c r="F6" s="369" t="s">
        <v>51</v>
      </c>
      <c r="G6" s="369" t="s">
        <v>52</v>
      </c>
      <c r="H6" s="369" t="s">
        <v>53</v>
      </c>
      <c r="I6" s="369" t="s">
        <v>54</v>
      </c>
      <c r="J6" s="369" t="s">
        <v>55</v>
      </c>
      <c r="K6" s="369" t="s">
        <v>56</v>
      </c>
      <c r="L6" s="369" t="s">
        <v>57</v>
      </c>
      <c r="M6" s="369" t="s">
        <v>58</v>
      </c>
      <c r="N6" s="188" t="s">
        <v>212</v>
      </c>
    </row>
    <row r="7" spans="1:14" ht="15.75" customHeight="1">
      <c r="A7" s="189" t="str">
        <f>Försäljningsplanering!A10</f>
        <v>Försäljning burk  </v>
      </c>
      <c r="B7" s="402">
        <f>Försäljningsplanering!$G$11/3</f>
        <v>0</v>
      </c>
      <c r="C7" s="402">
        <f>Försäljningsplanering!$G$11/3</f>
        <v>0</v>
      </c>
      <c r="D7" s="402">
        <f>Försäljningsplanering!$G$11/3</f>
        <v>0</v>
      </c>
      <c r="E7" s="402">
        <f>Försäljningsplanering!$G$12/3</f>
        <v>0</v>
      </c>
      <c r="F7" s="402">
        <f>Försäljningsplanering!$G$12/3</f>
        <v>0</v>
      </c>
      <c r="G7" s="402">
        <f>Försäljningsplanering!$G$12/3</f>
        <v>0</v>
      </c>
      <c r="H7" s="402">
        <f>Försäljningsplanering!$G$13/3</f>
        <v>0</v>
      </c>
      <c r="I7" s="402">
        <f>Försäljningsplanering!$G$13/3</f>
        <v>0</v>
      </c>
      <c r="J7" s="402">
        <f>Försäljningsplanering!$G$13/3</f>
        <v>0</v>
      </c>
      <c r="K7" s="402">
        <f>Försäljningsplanering!$G$14/3</f>
        <v>0</v>
      </c>
      <c r="L7" s="402">
        <f>Försäljningsplanering!$G$14/3</f>
        <v>0</v>
      </c>
      <c r="M7" s="402">
        <f>Försäljningsplanering!$G$14/3</f>
        <v>0</v>
      </c>
      <c r="N7" s="190">
        <f>SUM(B7:M7)</f>
        <v>0</v>
      </c>
    </row>
    <row r="8" spans="1:14" ht="15.75" customHeight="1">
      <c r="A8" s="191" t="str">
        <f>Försäljningsplanering!A16</f>
        <v>Försäljning bulk  </v>
      </c>
      <c r="B8" s="403">
        <f>Försäljningsplanering!$G$17/3</f>
        <v>0</v>
      </c>
      <c r="C8" s="403">
        <f>Försäljningsplanering!$G$17/3</f>
        <v>0</v>
      </c>
      <c r="D8" s="403">
        <f>Försäljningsplanering!$G$17/3</f>
        <v>0</v>
      </c>
      <c r="E8" s="403">
        <f>Försäljningsplanering!$G$18/3</f>
        <v>0</v>
      </c>
      <c r="F8" s="403">
        <f>Försäljningsplanering!$G$18/3</f>
        <v>0</v>
      </c>
      <c r="G8" s="403">
        <f>Försäljningsplanering!$G$18/3</f>
        <v>0</v>
      </c>
      <c r="H8" s="403">
        <f>Försäljningsplanering!$G19/3</f>
        <v>0</v>
      </c>
      <c r="I8" s="403">
        <f>Försäljningsplanering!$G19/3</f>
        <v>0</v>
      </c>
      <c r="J8" s="403">
        <f>Försäljningsplanering!$G19/3</f>
        <v>0</v>
      </c>
      <c r="K8" s="403">
        <f>Försäljningsplanering!$G20/3</f>
        <v>0</v>
      </c>
      <c r="L8" s="403">
        <f>Försäljningsplanering!$G20/3</f>
        <v>0</v>
      </c>
      <c r="M8" s="403">
        <f>Försäljningsplanering!$G20/3</f>
        <v>0</v>
      </c>
      <c r="N8" s="190">
        <f>SUM(B8:M8)</f>
        <v>0</v>
      </c>
    </row>
    <row r="9" spans="1:14" ht="15.75" customHeight="1">
      <c r="A9" s="1293" t="s">
        <v>34</v>
      </c>
      <c r="B9" s="403" t="e">
        <f>Försäljningsplanering!$G$23/3</f>
        <v>#REF!</v>
      </c>
      <c r="C9" s="403" t="e">
        <f>Försäljningsplanering!$G$23/3</f>
        <v>#REF!</v>
      </c>
      <c r="D9" s="403" t="e">
        <f>Försäljningsplanering!$G$23/3</f>
        <v>#REF!</v>
      </c>
      <c r="E9" s="403" t="e">
        <f>Försäljningsplanering!$G$24/3</f>
        <v>#REF!</v>
      </c>
      <c r="F9" s="403" t="e">
        <f>Försäljningsplanering!$G$24/3</f>
        <v>#REF!</v>
      </c>
      <c r="G9" s="403" t="e">
        <f>Försäljningsplanering!$G$24/3</f>
        <v>#REF!</v>
      </c>
      <c r="H9" s="403" t="e">
        <f>Försäljningsplanering!$G25/3</f>
        <v>#REF!</v>
      </c>
      <c r="I9" s="403" t="e">
        <f>Försäljningsplanering!$G25/3</f>
        <v>#REF!</v>
      </c>
      <c r="J9" s="403" t="e">
        <f>Försäljningsplanering!$G25/3</f>
        <v>#REF!</v>
      </c>
      <c r="K9" s="403" t="e">
        <f>Försäljningsplanering!$G26/3</f>
        <v>#REF!</v>
      </c>
      <c r="L9" s="403" t="e">
        <f>Försäljningsplanering!$G26/3</f>
        <v>#REF!</v>
      </c>
      <c r="M9" s="403" t="e">
        <f>Försäljningsplanering!$G26/3</f>
        <v>#REF!</v>
      </c>
      <c r="N9" s="190" t="e">
        <f>SUM(B9:M9)</f>
        <v>#REF!</v>
      </c>
    </row>
    <row r="10" spans="1:14" ht="15.75" customHeight="1">
      <c r="A10" s="193" t="s">
        <v>148</v>
      </c>
      <c r="B10" s="399" t="e">
        <f aca="true" t="shared" si="0" ref="B10:G10">SUM(B7:B9)</f>
        <v>#REF!</v>
      </c>
      <c r="C10" s="399" t="e">
        <f t="shared" si="0"/>
        <v>#REF!</v>
      </c>
      <c r="D10" s="399" t="e">
        <f t="shared" si="0"/>
        <v>#REF!</v>
      </c>
      <c r="E10" s="399" t="e">
        <f t="shared" si="0"/>
        <v>#REF!</v>
      </c>
      <c r="F10" s="399" t="e">
        <f t="shared" si="0"/>
        <v>#REF!</v>
      </c>
      <c r="G10" s="399" t="e">
        <f t="shared" si="0"/>
        <v>#REF!</v>
      </c>
      <c r="H10" s="399" t="e">
        <f>SUM(H7:H9)</f>
        <v>#REF!</v>
      </c>
      <c r="I10" s="399" t="e">
        <f aca="true" t="shared" si="1" ref="I10:N10">SUM(I7:I9)</f>
        <v>#REF!</v>
      </c>
      <c r="J10" s="399" t="e">
        <f t="shared" si="1"/>
        <v>#REF!</v>
      </c>
      <c r="K10" s="399" t="e">
        <f t="shared" si="1"/>
        <v>#REF!</v>
      </c>
      <c r="L10" s="399" t="e">
        <f t="shared" si="1"/>
        <v>#REF!</v>
      </c>
      <c r="M10" s="399" t="e">
        <f t="shared" si="1"/>
        <v>#REF!</v>
      </c>
      <c r="N10" s="194" t="e">
        <f t="shared" si="1"/>
        <v>#REF!</v>
      </c>
    </row>
    <row r="11" spans="1:14" ht="15.75" customHeight="1">
      <c r="A11" s="195" t="s">
        <v>189</v>
      </c>
      <c r="B11" s="325" t="e">
        <f>SUM(B7:B9)*'Företagsfakta '!$D$20/100</f>
        <v>#REF!</v>
      </c>
      <c r="C11" s="325" t="e">
        <f>SUM(C7:C9)*'Företagsfakta '!$D$20/100</f>
        <v>#REF!</v>
      </c>
      <c r="D11" s="325" t="e">
        <f>SUM(D7:D9)*'Företagsfakta '!$D$20/100</f>
        <v>#REF!</v>
      </c>
      <c r="E11" s="325" t="e">
        <f>SUM(E7:E9)*'Företagsfakta '!$D$20/100</f>
        <v>#REF!</v>
      </c>
      <c r="F11" s="325" t="e">
        <f>SUM(F7:F9)*'Företagsfakta '!$D$20/100</f>
        <v>#REF!</v>
      </c>
      <c r="G11" s="325" t="e">
        <f>SUM(G7:G9)*'Företagsfakta '!$D$20/100</f>
        <v>#REF!</v>
      </c>
      <c r="H11" s="325" t="e">
        <f>SUM(H7:H9)*'Företagsfakta '!$D$20/100</f>
        <v>#REF!</v>
      </c>
      <c r="I11" s="325" t="e">
        <f>SUM(I7:I9)*'Företagsfakta '!$D20/100</f>
        <v>#REF!</v>
      </c>
      <c r="J11" s="325" t="e">
        <f>SUM(J7:J9)*'Företagsfakta '!$D20/100</f>
        <v>#REF!</v>
      </c>
      <c r="K11" s="325" t="e">
        <f>SUM(K7:K9)*'Företagsfakta '!$D20/100</f>
        <v>#REF!</v>
      </c>
      <c r="L11" s="325" t="e">
        <f>SUM(L7:L9)*'Företagsfakta '!$D20/100</f>
        <v>#REF!</v>
      </c>
      <c r="M11" s="325" t="e">
        <f>SUM(M7:M9)*'Företagsfakta '!$D20/100</f>
        <v>#REF!</v>
      </c>
      <c r="N11" s="400" t="e">
        <f>SUM(N7:N9)*'Företagsfakta '!$D20/100</f>
        <v>#REF!</v>
      </c>
    </row>
    <row r="12" spans="1:14" ht="15.75" customHeight="1" thickBot="1">
      <c r="A12" s="197" t="s">
        <v>149</v>
      </c>
      <c r="B12" s="401" t="e">
        <f>B10+B11</f>
        <v>#REF!</v>
      </c>
      <c r="C12" s="401" t="e">
        <f aca="true" t="shared" si="2" ref="C12:M12">C10+C11</f>
        <v>#REF!</v>
      </c>
      <c r="D12" s="401" t="e">
        <f t="shared" si="2"/>
        <v>#REF!</v>
      </c>
      <c r="E12" s="401" t="e">
        <f t="shared" si="2"/>
        <v>#REF!</v>
      </c>
      <c r="F12" s="401" t="e">
        <f t="shared" si="2"/>
        <v>#REF!</v>
      </c>
      <c r="G12" s="401" t="e">
        <f t="shared" si="2"/>
        <v>#REF!</v>
      </c>
      <c r="H12" s="401" t="e">
        <f t="shared" si="2"/>
        <v>#REF!</v>
      </c>
      <c r="I12" s="401" t="e">
        <f t="shared" si="2"/>
        <v>#REF!</v>
      </c>
      <c r="J12" s="401" t="e">
        <f t="shared" si="2"/>
        <v>#REF!</v>
      </c>
      <c r="K12" s="401" t="e">
        <f t="shared" si="2"/>
        <v>#REF!</v>
      </c>
      <c r="L12" s="401" t="e">
        <f t="shared" si="2"/>
        <v>#REF!</v>
      </c>
      <c r="M12" s="401" t="e">
        <f t="shared" si="2"/>
        <v>#REF!</v>
      </c>
      <c r="N12" s="198" t="e">
        <f>SUM(B12:M12)</f>
        <v>#REF!</v>
      </c>
    </row>
    <row r="13" spans="1:14" ht="13.5" thickBot="1">
      <c r="A13" s="199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200"/>
    </row>
    <row r="14" spans="1:14" ht="43.5" customHeight="1" thickBot="1">
      <c r="A14" s="182" t="s">
        <v>95</v>
      </c>
      <c r="B14" s="183"/>
      <c r="C14" s="184">
        <f>'Företagsfakta '!D19</f>
        <v>25</v>
      </c>
      <c r="D14" s="363" t="s">
        <v>46</v>
      </c>
      <c r="E14" s="183"/>
      <c r="F14" s="201"/>
      <c r="G14" s="202"/>
      <c r="H14" s="182" t="s">
        <v>1</v>
      </c>
      <c r="I14" s="183"/>
      <c r="J14" s="185" t="str">
        <f>J5</f>
        <v>År 2010</v>
      </c>
      <c r="K14" s="186"/>
      <c r="L14" s="363" t="str">
        <f>L5</f>
        <v>Bihuset</v>
      </c>
      <c r="M14" s="183"/>
      <c r="N14" s="186" t="s">
        <v>0</v>
      </c>
    </row>
    <row r="15" spans="1:14" ht="13.5" thickBot="1">
      <c r="A15" s="396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4"/>
    </row>
    <row r="16" spans="1:14" ht="15.75" customHeight="1" thickBot="1">
      <c r="A16" s="291" t="s">
        <v>178</v>
      </c>
      <c r="B16" s="310" t="s">
        <v>47</v>
      </c>
      <c r="C16" s="369" t="s">
        <v>48</v>
      </c>
      <c r="D16" s="369" t="s">
        <v>49</v>
      </c>
      <c r="E16" s="369" t="s">
        <v>50</v>
      </c>
      <c r="F16" s="369" t="s">
        <v>51</v>
      </c>
      <c r="G16" s="369" t="s">
        <v>52</v>
      </c>
      <c r="H16" s="369" t="s">
        <v>53</v>
      </c>
      <c r="I16" s="369" t="s">
        <v>54</v>
      </c>
      <c r="J16" s="369" t="s">
        <v>55</v>
      </c>
      <c r="K16" s="369" t="s">
        <v>56</v>
      </c>
      <c r="L16" s="369" t="s">
        <v>57</v>
      </c>
      <c r="M16" s="369" t="s">
        <v>58</v>
      </c>
      <c r="N16" s="188" t="s">
        <v>212</v>
      </c>
    </row>
    <row r="17" spans="1:14" ht="15.75" customHeight="1">
      <c r="A17" s="205" t="str">
        <f>Försäljningsplanering!A28</f>
        <v>Försäljning övrigt 25 %</v>
      </c>
      <c r="B17" s="402">
        <f>Försäljningsplanering!$G$29/3</f>
        <v>0</v>
      </c>
      <c r="C17" s="402">
        <f>Försäljningsplanering!$G$29/3</f>
        <v>0</v>
      </c>
      <c r="D17" s="402">
        <f>Försäljningsplanering!$G$29/3</f>
        <v>0</v>
      </c>
      <c r="E17" s="402">
        <f>Försäljningsplanering!$G$30/3</f>
        <v>0</v>
      </c>
      <c r="F17" s="402">
        <f>Försäljningsplanering!$G$30/3</f>
        <v>0</v>
      </c>
      <c r="G17" s="402">
        <f>Försäljningsplanering!$G$30/3</f>
        <v>0</v>
      </c>
      <c r="H17" s="402">
        <f>Försäljningsplanering!$G$31/3</f>
        <v>0</v>
      </c>
      <c r="I17" s="402">
        <f>Försäljningsplanering!$G$31/3</f>
        <v>0</v>
      </c>
      <c r="J17" s="402">
        <f>Försäljningsplanering!$G$31/3</f>
        <v>0</v>
      </c>
      <c r="K17" s="402">
        <f>Försäljningsplanering!$G$32/3</f>
        <v>0</v>
      </c>
      <c r="L17" s="402">
        <f>Försäljningsplanering!$G$32/3</f>
        <v>0</v>
      </c>
      <c r="M17" s="402">
        <f>Försäljningsplanering!$G$32/3</f>
        <v>0</v>
      </c>
      <c r="N17" s="190">
        <f>SUM(B17:M17)</f>
        <v>0</v>
      </c>
    </row>
    <row r="18" spans="1:14" ht="15.75" customHeight="1">
      <c r="A18" s="206" t="s">
        <v>244</v>
      </c>
      <c r="B18" s="403">
        <f>'Företagsfakta '!J25</f>
        <v>0</v>
      </c>
      <c r="C18" s="403" t="s">
        <v>0</v>
      </c>
      <c r="D18" s="403" t="s">
        <v>0</v>
      </c>
      <c r="E18" s="403" t="s">
        <v>0</v>
      </c>
      <c r="F18" s="403" t="s">
        <v>0</v>
      </c>
      <c r="G18" s="403" t="s">
        <v>0</v>
      </c>
      <c r="H18" s="403" t="s">
        <v>0</v>
      </c>
      <c r="I18" s="403" t="s">
        <v>0</v>
      </c>
      <c r="J18" s="403" t="s">
        <v>0</v>
      </c>
      <c r="K18" s="403" t="s">
        <v>0</v>
      </c>
      <c r="L18" s="403" t="s">
        <v>0</v>
      </c>
      <c r="M18" s="403" t="s">
        <v>0</v>
      </c>
      <c r="N18" s="271">
        <f>SUM(B18:M18)</f>
        <v>0</v>
      </c>
    </row>
    <row r="19" spans="1:14" ht="15.75" customHeight="1">
      <c r="A19" s="193" t="s">
        <v>148</v>
      </c>
      <c r="B19" s="399">
        <f>B17+B18</f>
        <v>0</v>
      </c>
      <c r="C19" s="399">
        <f aca="true" t="shared" si="3" ref="C19:M19">C17</f>
        <v>0</v>
      </c>
      <c r="D19" s="399">
        <f t="shared" si="3"/>
        <v>0</v>
      </c>
      <c r="E19" s="399">
        <f t="shared" si="3"/>
        <v>0</v>
      </c>
      <c r="F19" s="399">
        <f t="shared" si="3"/>
        <v>0</v>
      </c>
      <c r="G19" s="399">
        <f t="shared" si="3"/>
        <v>0</v>
      </c>
      <c r="H19" s="399">
        <f t="shared" si="3"/>
        <v>0</v>
      </c>
      <c r="I19" s="399">
        <f t="shared" si="3"/>
        <v>0</v>
      </c>
      <c r="J19" s="399">
        <f t="shared" si="3"/>
        <v>0</v>
      </c>
      <c r="K19" s="399">
        <f t="shared" si="3"/>
        <v>0</v>
      </c>
      <c r="L19" s="399">
        <f t="shared" si="3"/>
        <v>0</v>
      </c>
      <c r="M19" s="399">
        <f t="shared" si="3"/>
        <v>0</v>
      </c>
      <c r="N19" s="276">
        <f>N17</f>
        <v>0</v>
      </c>
    </row>
    <row r="20" spans="1:14" ht="15.75" customHeight="1">
      <c r="A20" s="195" t="s">
        <v>189</v>
      </c>
      <c r="B20" s="325">
        <f>SUM(B18:B19)*'Företagsfakta '!$D$19/100</f>
        <v>0</v>
      </c>
      <c r="C20" s="325">
        <f>SUM(C19:C19)*'Företagsfakta '!$D$19/100</f>
        <v>0</v>
      </c>
      <c r="D20" s="325">
        <f>SUM(D19:D19)*'Företagsfakta '!$D$19/100</f>
        <v>0</v>
      </c>
      <c r="E20" s="325">
        <f>SUM(E19:E19)*'Företagsfakta '!$D$19/100</f>
        <v>0</v>
      </c>
      <c r="F20" s="325">
        <f>SUM(F19:F19)*'Företagsfakta '!$D$19/100</f>
        <v>0</v>
      </c>
      <c r="G20" s="325">
        <f>SUM(G19:G19)*'Företagsfakta '!$D$19/100</f>
        <v>0</v>
      </c>
      <c r="H20" s="325">
        <f>SUM(H19:H19)*'Företagsfakta '!$D$19/100</f>
        <v>0</v>
      </c>
      <c r="I20" s="325">
        <f>SUM(I19:I19)*'Företagsfakta '!$D$19/100</f>
        <v>0</v>
      </c>
      <c r="J20" s="325">
        <f>SUM(J19:J19)*'Företagsfakta '!$D$19/100</f>
        <v>0</v>
      </c>
      <c r="K20" s="325">
        <f>SUM(K19:K19)*'Företagsfakta '!$D$19/100</f>
        <v>0</v>
      </c>
      <c r="L20" s="325">
        <f>SUM(L19:L19)*'Företagsfakta '!$D$19/100</f>
        <v>0</v>
      </c>
      <c r="M20" s="325">
        <f>SUM(M19:M19)*'Företagsfakta '!$D$19/100</f>
        <v>0</v>
      </c>
      <c r="N20" s="276">
        <f>SUM(B20:M20)</f>
        <v>0</v>
      </c>
    </row>
    <row r="21" spans="1:14" ht="15.75" customHeight="1">
      <c r="A21" s="195" t="s">
        <v>149</v>
      </c>
      <c r="B21" s="325">
        <f>B19+B20</f>
        <v>0</v>
      </c>
      <c r="C21" s="325">
        <f aca="true" t="shared" si="4" ref="C21:M21">C19+C20</f>
        <v>0</v>
      </c>
      <c r="D21" s="325">
        <f t="shared" si="4"/>
        <v>0</v>
      </c>
      <c r="E21" s="325">
        <f t="shared" si="4"/>
        <v>0</v>
      </c>
      <c r="F21" s="325">
        <f t="shared" si="4"/>
        <v>0</v>
      </c>
      <c r="G21" s="325">
        <f t="shared" si="4"/>
        <v>0</v>
      </c>
      <c r="H21" s="325">
        <f t="shared" si="4"/>
        <v>0</v>
      </c>
      <c r="I21" s="325">
        <f t="shared" si="4"/>
        <v>0</v>
      </c>
      <c r="J21" s="325">
        <f t="shared" si="4"/>
        <v>0</v>
      </c>
      <c r="K21" s="325">
        <f t="shared" si="4"/>
        <v>0</v>
      </c>
      <c r="L21" s="325">
        <f t="shared" si="4"/>
        <v>0</v>
      </c>
      <c r="M21" s="325">
        <f t="shared" si="4"/>
        <v>0</v>
      </c>
      <c r="N21" s="276">
        <f>SUM(B21:M21)</f>
        <v>0</v>
      </c>
    </row>
    <row r="22" spans="1:14" ht="13.5" thickBot="1">
      <c r="A22" s="207"/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9"/>
    </row>
    <row r="23" spans="1:14" ht="12.75">
      <c r="A23" s="383"/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5"/>
    </row>
    <row r="24" spans="1:14" ht="12.75">
      <c r="A24" s="383"/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5"/>
    </row>
    <row r="25" spans="1:14" ht="12.75">
      <c r="A25" s="383"/>
      <c r="B25" s="384"/>
      <c r="C25" s="384"/>
      <c r="D25" s="384"/>
      <c r="E25" s="384"/>
      <c r="F25" s="384"/>
      <c r="G25" s="384"/>
      <c r="H25" s="384"/>
      <c r="I25" s="384"/>
      <c r="J25" s="384"/>
      <c r="K25" s="384"/>
      <c r="L25" s="384"/>
      <c r="M25" s="384"/>
      <c r="N25" s="385"/>
    </row>
    <row r="26" spans="1:14" ht="16.5" thickBot="1">
      <c r="A26" s="178"/>
      <c r="B26" s="210"/>
      <c r="C26" s="203"/>
      <c r="D26" s="203"/>
      <c r="E26" s="211"/>
      <c r="F26" s="212"/>
      <c r="G26" s="212"/>
      <c r="H26" s="212"/>
      <c r="I26" s="212"/>
      <c r="J26" s="212"/>
      <c r="K26" s="212"/>
      <c r="L26" s="212"/>
      <c r="M26" s="212"/>
      <c r="N26" s="213" t="s">
        <v>100</v>
      </c>
    </row>
    <row r="27" spans="1:14" ht="43.5" customHeight="1" thickBot="1">
      <c r="A27" s="214" t="s">
        <v>179</v>
      </c>
      <c r="B27" s="215">
        <f>'Företagsfakta '!D20</f>
        <v>12</v>
      </c>
      <c r="C27" s="364" t="s">
        <v>46</v>
      </c>
      <c r="D27" s="216"/>
      <c r="E27" s="180"/>
      <c r="F27" s="201"/>
      <c r="G27" s="202"/>
      <c r="H27" s="217" t="s">
        <v>1</v>
      </c>
      <c r="I27" s="201"/>
      <c r="J27" s="185" t="str">
        <f>J5</f>
        <v>År 2010</v>
      </c>
      <c r="K27" s="202"/>
      <c r="L27" s="1294" t="str">
        <f>L5</f>
        <v>Bihuset</v>
      </c>
      <c r="M27" s="219"/>
      <c r="N27" s="220"/>
    </row>
    <row r="28" spans="1:14" ht="26.25" thickBot="1">
      <c r="A28" s="221"/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3"/>
    </row>
    <row r="29" spans="1:14" ht="15.75" customHeight="1" thickBot="1">
      <c r="A29" s="224" t="s">
        <v>60</v>
      </c>
      <c r="B29" s="310" t="s">
        <v>47</v>
      </c>
      <c r="C29" s="369" t="s">
        <v>48</v>
      </c>
      <c r="D29" s="369" t="s">
        <v>49</v>
      </c>
      <c r="E29" s="369" t="s">
        <v>50</v>
      </c>
      <c r="F29" s="369" t="s">
        <v>51</v>
      </c>
      <c r="G29" s="369" t="s">
        <v>52</v>
      </c>
      <c r="H29" s="369" t="s">
        <v>53</v>
      </c>
      <c r="I29" s="369" t="s">
        <v>54</v>
      </c>
      <c r="J29" s="369" t="s">
        <v>55</v>
      </c>
      <c r="K29" s="369" t="s">
        <v>56</v>
      </c>
      <c r="L29" s="369" t="s">
        <v>57</v>
      </c>
      <c r="M29" s="369" t="s">
        <v>58</v>
      </c>
      <c r="N29" s="188" t="s">
        <v>212</v>
      </c>
    </row>
    <row r="30" spans="1:14" ht="15.75" customHeight="1">
      <c r="A30" s="381" t="s">
        <v>97</v>
      </c>
      <c r="B30" s="403" t="e">
        <f>Inköp!#REF!/3</f>
        <v>#REF!</v>
      </c>
      <c r="C30" s="403" t="e">
        <f>Inköp!#REF!/3</f>
        <v>#REF!</v>
      </c>
      <c r="D30" s="403" t="e">
        <f>Inköp!#REF!/3</f>
        <v>#REF!</v>
      </c>
      <c r="E30" s="403" t="e">
        <f>Inköp!#REF!/3</f>
        <v>#REF!</v>
      </c>
      <c r="F30" s="403" t="e">
        <f>Inköp!#REF!/3</f>
        <v>#REF!</v>
      </c>
      <c r="G30" s="403" t="e">
        <f>Inköp!#REF!/3</f>
        <v>#REF!</v>
      </c>
      <c r="H30" s="403" t="e">
        <f>Inköp!#REF!/3</f>
        <v>#REF!</v>
      </c>
      <c r="I30" s="403" t="e">
        <f>Inköp!#REF!/3</f>
        <v>#REF!</v>
      </c>
      <c r="J30" s="403" t="e">
        <f>Inköp!#REF!/3</f>
        <v>#REF!</v>
      </c>
      <c r="K30" s="403" t="e">
        <f>Inköp!#REF!/3</f>
        <v>#REF!</v>
      </c>
      <c r="L30" s="403" t="e">
        <f>Inköp!#REF!/3</f>
        <v>#REF!</v>
      </c>
      <c r="M30" s="403" t="e">
        <f>Inköp!#REF!/3</f>
        <v>#REF!</v>
      </c>
      <c r="N30" s="225" t="e">
        <f>SUM(B30:M30)</f>
        <v>#REF!</v>
      </c>
    </row>
    <row r="31" spans="1:14" ht="15.75" customHeight="1">
      <c r="A31" s="398" t="s">
        <v>247</v>
      </c>
      <c r="B31" s="411" t="e">
        <f>Inköp!#REF!/3</f>
        <v>#REF!</v>
      </c>
      <c r="C31" s="412" t="e">
        <f>Inköp!#REF!/3</f>
        <v>#REF!</v>
      </c>
      <c r="D31" s="412" t="e">
        <f>Inköp!#REF!/3</f>
        <v>#REF!</v>
      </c>
      <c r="E31" s="412" t="e">
        <f>Inköp!#REF!/3</f>
        <v>#REF!</v>
      </c>
      <c r="F31" s="412" t="e">
        <f>Inköp!#REF!/3</f>
        <v>#REF!</v>
      </c>
      <c r="G31" s="412" t="e">
        <f>Inköp!#REF!/3</f>
        <v>#REF!</v>
      </c>
      <c r="H31" s="412" t="e">
        <f>Inköp!#REF!/3</f>
        <v>#REF!</v>
      </c>
      <c r="I31" s="412" t="e">
        <f>Inköp!#REF!/3</f>
        <v>#REF!</v>
      </c>
      <c r="J31" s="412" t="e">
        <f>Inköp!#REF!/3</f>
        <v>#REF!</v>
      </c>
      <c r="K31" s="412" t="e">
        <f>Inköp!#REF!/3</f>
        <v>#REF!</v>
      </c>
      <c r="L31" s="412" t="e">
        <f>Inköp!#REF!/3</f>
        <v>#REF!</v>
      </c>
      <c r="M31" s="412" t="e">
        <f>Inköp!#REF!/3</f>
        <v>#REF!</v>
      </c>
      <c r="N31" s="225" t="e">
        <f>SUM(B31:M31)</f>
        <v>#REF!</v>
      </c>
    </row>
    <row r="32" spans="1:14" ht="15.75" customHeight="1">
      <c r="A32" s="226" t="s">
        <v>219</v>
      </c>
      <c r="B32" s="409" t="e">
        <f aca="true" t="shared" si="5" ref="B32:M32">SUM(B30:B31)</f>
        <v>#REF!</v>
      </c>
      <c r="C32" s="410" t="e">
        <f t="shared" si="5"/>
        <v>#REF!</v>
      </c>
      <c r="D32" s="410" t="e">
        <f t="shared" si="5"/>
        <v>#REF!</v>
      </c>
      <c r="E32" s="410" t="e">
        <f t="shared" si="5"/>
        <v>#REF!</v>
      </c>
      <c r="F32" s="410" t="e">
        <f t="shared" si="5"/>
        <v>#REF!</v>
      </c>
      <c r="G32" s="410" t="e">
        <f t="shared" si="5"/>
        <v>#REF!</v>
      </c>
      <c r="H32" s="410" t="e">
        <f t="shared" si="5"/>
        <v>#REF!</v>
      </c>
      <c r="I32" s="410" t="e">
        <f t="shared" si="5"/>
        <v>#REF!</v>
      </c>
      <c r="J32" s="410" t="e">
        <f t="shared" si="5"/>
        <v>#REF!</v>
      </c>
      <c r="K32" s="410" t="e">
        <f t="shared" si="5"/>
        <v>#REF!</v>
      </c>
      <c r="L32" s="410" t="e">
        <f t="shared" si="5"/>
        <v>#REF!</v>
      </c>
      <c r="M32" s="405" t="e">
        <f t="shared" si="5"/>
        <v>#REF!</v>
      </c>
      <c r="N32" s="227" t="e">
        <f>SUM(B32:M32)</f>
        <v>#REF!</v>
      </c>
    </row>
    <row r="33" spans="1:14" ht="15.75" customHeight="1">
      <c r="A33" s="228" t="s">
        <v>189</v>
      </c>
      <c r="B33" s="406" t="e">
        <f>B32*'Företagsfakta '!$D$20/100</f>
        <v>#REF!</v>
      </c>
      <c r="C33" s="325" t="e">
        <f>C32*'Företagsfakta '!$D$20/100</f>
        <v>#REF!</v>
      </c>
      <c r="D33" s="325" t="e">
        <f>D32*'Företagsfakta '!$D$20/100</f>
        <v>#REF!</v>
      </c>
      <c r="E33" s="325" t="e">
        <f>E32*'Företagsfakta '!$D$20/100</f>
        <v>#REF!</v>
      </c>
      <c r="F33" s="325" t="e">
        <f>F32*'Företagsfakta '!$D$20/100</f>
        <v>#REF!</v>
      </c>
      <c r="G33" s="325" t="e">
        <f>G32*'Företagsfakta '!$D$20/100</f>
        <v>#REF!</v>
      </c>
      <c r="H33" s="325" t="e">
        <f>H32*'Företagsfakta '!$D$20/100</f>
        <v>#REF!</v>
      </c>
      <c r="I33" s="325" t="e">
        <f>I32*'Företagsfakta '!$D$20/100</f>
        <v>#REF!</v>
      </c>
      <c r="J33" s="325" t="e">
        <f>J32*'Företagsfakta '!$D$20/100</f>
        <v>#REF!</v>
      </c>
      <c r="K33" s="325" t="e">
        <f>K32*'Företagsfakta '!$D$20/100</f>
        <v>#REF!</v>
      </c>
      <c r="L33" s="325" t="e">
        <f>L32*'Företagsfakta '!$D$20/100</f>
        <v>#REF!</v>
      </c>
      <c r="M33" s="325" t="e">
        <f>M32*'Företagsfakta '!$D$20/100</f>
        <v>#REF!</v>
      </c>
      <c r="N33" s="233" t="e">
        <f>N32*'Företagsfakta '!$D$20/100</f>
        <v>#REF!</v>
      </c>
    </row>
    <row r="34" spans="1:14" ht="15.75" customHeight="1">
      <c r="A34" s="230" t="s">
        <v>150</v>
      </c>
      <c r="B34" s="407" t="e">
        <f aca="true" t="shared" si="6" ref="B34:M34">B32+B33</f>
        <v>#REF!</v>
      </c>
      <c r="C34" s="408" t="e">
        <f t="shared" si="6"/>
        <v>#REF!</v>
      </c>
      <c r="D34" s="408" t="e">
        <f t="shared" si="6"/>
        <v>#REF!</v>
      </c>
      <c r="E34" s="408" t="e">
        <f t="shared" si="6"/>
        <v>#REF!</v>
      </c>
      <c r="F34" s="408" t="e">
        <f t="shared" si="6"/>
        <v>#REF!</v>
      </c>
      <c r="G34" s="408" t="e">
        <f t="shared" si="6"/>
        <v>#REF!</v>
      </c>
      <c r="H34" s="408" t="e">
        <f t="shared" si="6"/>
        <v>#REF!</v>
      </c>
      <c r="I34" s="408" t="e">
        <f t="shared" si="6"/>
        <v>#REF!</v>
      </c>
      <c r="J34" s="408" t="e">
        <f t="shared" si="6"/>
        <v>#REF!</v>
      </c>
      <c r="K34" s="408" t="e">
        <f t="shared" si="6"/>
        <v>#REF!</v>
      </c>
      <c r="L34" s="408" t="e">
        <f t="shared" si="6"/>
        <v>#REF!</v>
      </c>
      <c r="M34" s="408" t="e">
        <f t="shared" si="6"/>
        <v>#REF!</v>
      </c>
      <c r="N34" s="231" t="e">
        <f>SUM(B34:M34)</f>
        <v>#REF!</v>
      </c>
    </row>
    <row r="35" spans="1:14" ht="15.75" customHeight="1">
      <c r="A35" s="232"/>
      <c r="B35" s="229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233"/>
    </row>
    <row r="36" spans="1:14" ht="15.75" customHeight="1" thickBot="1">
      <c r="A36" s="232"/>
      <c r="B36" s="229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233"/>
    </row>
    <row r="37" spans="1:14" ht="43.5" customHeight="1" thickBot="1">
      <c r="A37" s="218" t="s">
        <v>17</v>
      </c>
      <c r="B37" s="215">
        <f>'Företagsfakta '!D19</f>
        <v>25</v>
      </c>
      <c r="C37" s="364" t="s">
        <v>46</v>
      </c>
      <c r="D37" s="216"/>
      <c r="E37" s="183"/>
      <c r="F37" s="183"/>
      <c r="G37" s="186"/>
      <c r="H37" s="217" t="s">
        <v>1</v>
      </c>
      <c r="I37" s="183"/>
      <c r="J37" s="185" t="str">
        <f>J5</f>
        <v>År 2010</v>
      </c>
      <c r="K37" s="186"/>
      <c r="L37" s="367" t="str">
        <f>L5</f>
        <v>Bihuset</v>
      </c>
      <c r="M37" s="183"/>
      <c r="N37" s="220" t="s">
        <v>0</v>
      </c>
    </row>
    <row r="38" spans="1:14" ht="26.25" thickBot="1">
      <c r="A38" s="221"/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3"/>
    </row>
    <row r="39" spans="1:14" ht="15.75" customHeight="1" thickBot="1">
      <c r="A39" s="234" t="s">
        <v>60</v>
      </c>
      <c r="B39" s="310" t="s">
        <v>47</v>
      </c>
      <c r="C39" s="369" t="s">
        <v>48</v>
      </c>
      <c r="D39" s="369" t="s">
        <v>49</v>
      </c>
      <c r="E39" s="369" t="s">
        <v>96</v>
      </c>
      <c r="F39" s="369" t="s">
        <v>51</v>
      </c>
      <c r="G39" s="369" t="s">
        <v>52</v>
      </c>
      <c r="H39" s="369" t="s">
        <v>53</v>
      </c>
      <c r="I39" s="369" t="s">
        <v>54</v>
      </c>
      <c r="J39" s="369" t="s">
        <v>55</v>
      </c>
      <c r="K39" s="369" t="s">
        <v>56</v>
      </c>
      <c r="L39" s="369" t="s">
        <v>57</v>
      </c>
      <c r="M39" s="369" t="s">
        <v>58</v>
      </c>
      <c r="N39" s="188" t="s">
        <v>212</v>
      </c>
    </row>
    <row r="40" spans="1:14" ht="15.75" customHeight="1">
      <c r="A40" s="235"/>
      <c r="B40" s="404">
        <f>Inköp!$L17/3</f>
        <v>0</v>
      </c>
      <c r="C40" s="403">
        <f>Inköp!$L17/3</f>
        <v>0</v>
      </c>
      <c r="D40" s="403">
        <f>Inköp!$L17/3</f>
        <v>0</v>
      </c>
      <c r="E40" s="403">
        <f>Inköp!$L19/3</f>
        <v>0</v>
      </c>
      <c r="F40" s="403">
        <f>Inköp!$L19/3</f>
        <v>0</v>
      </c>
      <c r="G40" s="403">
        <f>Inköp!$L19/3</f>
        <v>0</v>
      </c>
      <c r="H40" s="403">
        <f>Inköp!$L20/3</f>
        <v>0</v>
      </c>
      <c r="I40" s="403">
        <f>Inköp!$L20/3</f>
        <v>0</v>
      </c>
      <c r="J40" s="403">
        <f>Inköp!$L20/3</f>
        <v>0</v>
      </c>
      <c r="K40" s="403">
        <f>Inköp!$L21/3</f>
        <v>0</v>
      </c>
      <c r="L40" s="403">
        <f>Inköp!$L21/3</f>
        <v>0</v>
      </c>
      <c r="M40" s="403">
        <f>Inköp!$L21/3</f>
        <v>0</v>
      </c>
      <c r="N40" s="225">
        <f>SUM(B40:M40)</f>
        <v>0</v>
      </c>
    </row>
    <row r="41" spans="1:14" ht="15.75" customHeight="1">
      <c r="A41" s="236" t="s">
        <v>0</v>
      </c>
      <c r="B41" s="404" t="s">
        <v>0</v>
      </c>
      <c r="C41" s="403" t="s">
        <v>0</v>
      </c>
      <c r="D41" s="403" t="s">
        <v>0</v>
      </c>
      <c r="E41" s="403" t="s">
        <v>0</v>
      </c>
      <c r="F41" s="403" t="s">
        <v>0</v>
      </c>
      <c r="G41" s="403" t="s">
        <v>0</v>
      </c>
      <c r="H41" s="403" t="s">
        <v>0</v>
      </c>
      <c r="I41" s="403" t="s">
        <v>0</v>
      </c>
      <c r="J41" s="403" t="s">
        <v>0</v>
      </c>
      <c r="K41" s="403" t="s">
        <v>0</v>
      </c>
      <c r="L41" s="403" t="s">
        <v>0</v>
      </c>
      <c r="M41" s="403" t="s">
        <v>0</v>
      </c>
      <c r="N41" s="225" t="s">
        <v>0</v>
      </c>
    </row>
    <row r="42" spans="1:14" ht="15.75" customHeight="1">
      <c r="A42" s="226" t="s">
        <v>219</v>
      </c>
      <c r="B42" s="413">
        <f aca="true" t="shared" si="7" ref="B42:M42">SUM(B40:B41)</f>
        <v>0</v>
      </c>
      <c r="C42" s="399">
        <f t="shared" si="7"/>
        <v>0</v>
      </c>
      <c r="D42" s="399">
        <f t="shared" si="7"/>
        <v>0</v>
      </c>
      <c r="E42" s="399">
        <f t="shared" si="7"/>
        <v>0</v>
      </c>
      <c r="F42" s="399">
        <f t="shared" si="7"/>
        <v>0</v>
      </c>
      <c r="G42" s="399">
        <f t="shared" si="7"/>
        <v>0</v>
      </c>
      <c r="H42" s="399">
        <f t="shared" si="7"/>
        <v>0</v>
      </c>
      <c r="I42" s="399">
        <f t="shared" si="7"/>
        <v>0</v>
      </c>
      <c r="J42" s="399">
        <f t="shared" si="7"/>
        <v>0</v>
      </c>
      <c r="K42" s="399">
        <f t="shared" si="7"/>
        <v>0</v>
      </c>
      <c r="L42" s="399">
        <f t="shared" si="7"/>
        <v>0</v>
      </c>
      <c r="M42" s="399">
        <f t="shared" si="7"/>
        <v>0</v>
      </c>
      <c r="N42" s="227">
        <f>SUM(B42:M42)</f>
        <v>0</v>
      </c>
    </row>
    <row r="43" spans="1:14" ht="15.75" customHeight="1">
      <c r="A43" s="228" t="s">
        <v>189</v>
      </c>
      <c r="B43" s="406">
        <f>B42*'Företagsfakta '!$D$19/100</f>
        <v>0</v>
      </c>
      <c r="C43" s="325">
        <f>C42*'Företagsfakta '!$D$19/100</f>
        <v>0</v>
      </c>
      <c r="D43" s="325">
        <f>D42*'Företagsfakta '!$D$19/100</f>
        <v>0</v>
      </c>
      <c r="E43" s="325">
        <f>E42*'Företagsfakta '!$D$19/100</f>
        <v>0</v>
      </c>
      <c r="F43" s="325">
        <f>F42*'Företagsfakta '!$D$19/100</f>
        <v>0</v>
      </c>
      <c r="G43" s="325">
        <f>G42*'Företagsfakta '!$D$19/100</f>
        <v>0</v>
      </c>
      <c r="H43" s="325">
        <f>H42*'Företagsfakta '!$D$19/100</f>
        <v>0</v>
      </c>
      <c r="I43" s="325">
        <f>I42*'Företagsfakta '!$D$19/100</f>
        <v>0</v>
      </c>
      <c r="J43" s="325">
        <f>J42*'Företagsfakta '!$D$19/100</f>
        <v>0</v>
      </c>
      <c r="K43" s="325">
        <f>K42*'Företagsfakta '!$D$19/100</f>
        <v>0</v>
      </c>
      <c r="L43" s="325">
        <f>L42*'Företagsfakta '!$D$19/100</f>
        <v>0</v>
      </c>
      <c r="M43" s="325">
        <f>M42*'Företagsfakta '!$D$19/100</f>
        <v>0</v>
      </c>
      <c r="N43" s="233">
        <f>N42*'Företagsfakta '!$D$19/100</f>
        <v>0</v>
      </c>
    </row>
    <row r="44" spans="1:14" ht="15.75" customHeight="1">
      <c r="A44" s="230" t="s">
        <v>150</v>
      </c>
      <c r="B44" s="407">
        <f aca="true" t="shared" si="8" ref="B44:M44">B42+B43</f>
        <v>0</v>
      </c>
      <c r="C44" s="408">
        <f t="shared" si="8"/>
        <v>0</v>
      </c>
      <c r="D44" s="408">
        <f t="shared" si="8"/>
        <v>0</v>
      </c>
      <c r="E44" s="408">
        <f t="shared" si="8"/>
        <v>0</v>
      </c>
      <c r="F44" s="408">
        <f t="shared" si="8"/>
        <v>0</v>
      </c>
      <c r="G44" s="408">
        <f t="shared" si="8"/>
        <v>0</v>
      </c>
      <c r="H44" s="408">
        <f t="shared" si="8"/>
        <v>0</v>
      </c>
      <c r="I44" s="408">
        <f t="shared" si="8"/>
        <v>0</v>
      </c>
      <c r="J44" s="408">
        <f t="shared" si="8"/>
        <v>0</v>
      </c>
      <c r="K44" s="408">
        <f t="shared" si="8"/>
        <v>0</v>
      </c>
      <c r="L44" s="408">
        <f t="shared" si="8"/>
        <v>0</v>
      </c>
      <c r="M44" s="408">
        <f t="shared" si="8"/>
        <v>0</v>
      </c>
      <c r="N44" s="231">
        <f>SUM(B44:M44)</f>
        <v>0</v>
      </c>
    </row>
    <row r="45" spans="1:14" ht="12.75">
      <c r="A45" s="232"/>
      <c r="B45" s="229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233"/>
    </row>
    <row r="46" spans="1:14" ht="13.5" thickBot="1">
      <c r="A46" s="237"/>
      <c r="B46" s="238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40"/>
    </row>
    <row r="47" spans="1:14" ht="12.75">
      <c r="A47" s="203"/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1058"/>
    </row>
    <row r="48" spans="1:14" ht="12.75">
      <c r="A48" s="241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3"/>
    </row>
    <row r="49" spans="1:14" ht="12.75">
      <c r="A49" s="241"/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3"/>
    </row>
    <row r="50" spans="1:14" ht="16.5" thickBot="1">
      <c r="A50" s="178"/>
      <c r="B50" s="179"/>
      <c r="C50" s="179"/>
      <c r="D50" s="179"/>
      <c r="E50" s="211"/>
      <c r="F50" s="211"/>
      <c r="G50" s="247"/>
      <c r="H50" s="179"/>
      <c r="I50" s="179"/>
      <c r="J50" s="179"/>
      <c r="K50" s="179"/>
      <c r="L50" s="179"/>
      <c r="M50" s="179"/>
      <c r="N50" s="181" t="s">
        <v>109</v>
      </c>
    </row>
    <row r="51" spans="1:14" ht="43.5" customHeight="1" thickBot="1">
      <c r="A51" s="214" t="s">
        <v>118</v>
      </c>
      <c r="B51" s="248">
        <f>'Företagsfakta '!D20</f>
        <v>12</v>
      </c>
      <c r="C51" s="366" t="s">
        <v>46</v>
      </c>
      <c r="D51" s="250"/>
      <c r="E51" s="139"/>
      <c r="F51" s="139"/>
      <c r="G51" s="202"/>
      <c r="H51" s="182" t="s">
        <v>1</v>
      </c>
      <c r="I51" s="183"/>
      <c r="J51" s="251" t="str">
        <f>J5</f>
        <v>År 2010</v>
      </c>
      <c r="K51" s="252"/>
      <c r="L51" s="366" t="str">
        <f>L5</f>
        <v>Bihuset</v>
      </c>
      <c r="M51" s="249"/>
      <c r="N51" s="253"/>
    </row>
    <row r="52" spans="1:14" ht="15.75" customHeight="1" thickBot="1">
      <c r="A52" s="1059" t="s">
        <v>0</v>
      </c>
      <c r="B52" s="310" t="s">
        <v>47</v>
      </c>
      <c r="C52" s="369" t="s">
        <v>48</v>
      </c>
      <c r="D52" s="369" t="s">
        <v>49</v>
      </c>
      <c r="E52" s="369" t="s">
        <v>50</v>
      </c>
      <c r="F52" s="369" t="s">
        <v>51</v>
      </c>
      <c r="G52" s="369" t="s">
        <v>52</v>
      </c>
      <c r="H52" s="369" t="s">
        <v>53</v>
      </c>
      <c r="I52" s="369" t="s">
        <v>54</v>
      </c>
      <c r="J52" s="369" t="s">
        <v>55</v>
      </c>
      <c r="K52" s="369" t="s">
        <v>56</v>
      </c>
      <c r="L52" s="369" t="s">
        <v>57</v>
      </c>
      <c r="M52" s="369" t="s">
        <v>58</v>
      </c>
      <c r="N52" s="188" t="s">
        <v>212</v>
      </c>
    </row>
    <row r="53" spans="1:14" ht="15.75" customHeight="1">
      <c r="A53" s="187" t="s">
        <v>118</v>
      </c>
      <c r="B53" s="192" t="e">
        <f>'Övriga kostnader'!#REF!/12</f>
        <v>#REF!</v>
      </c>
      <c r="C53" s="192" t="e">
        <f>'Övriga kostnader'!#REF!/12</f>
        <v>#REF!</v>
      </c>
      <c r="D53" s="192" t="e">
        <f>'Övriga kostnader'!#REF!/12</f>
        <v>#REF!</v>
      </c>
      <c r="E53" s="192" t="e">
        <f>'Övriga kostnader'!#REF!/12</f>
        <v>#REF!</v>
      </c>
      <c r="F53" s="192" t="e">
        <f>'Övriga kostnader'!#REF!/12</f>
        <v>#REF!</v>
      </c>
      <c r="G53" s="192" t="e">
        <f>'Övriga kostnader'!#REF!/12</f>
        <v>#REF!</v>
      </c>
      <c r="H53" s="192" t="e">
        <f>'Övriga kostnader'!#REF!/12</f>
        <v>#REF!</v>
      </c>
      <c r="I53" s="192" t="e">
        <f>'Övriga kostnader'!#REF!/12</f>
        <v>#REF!</v>
      </c>
      <c r="J53" s="192" t="e">
        <f>'Övriga kostnader'!#REF!/12</f>
        <v>#REF!</v>
      </c>
      <c r="K53" s="192" t="e">
        <f>'Övriga kostnader'!#REF!/12</f>
        <v>#REF!</v>
      </c>
      <c r="L53" s="192" t="e">
        <f>'Övriga kostnader'!#REF!/12</f>
        <v>#REF!</v>
      </c>
      <c r="M53" s="192" t="e">
        <f>'Övriga kostnader'!#REF!/12</f>
        <v>#REF!</v>
      </c>
      <c r="N53" s="190" t="e">
        <f>SUM(B53:M53)</f>
        <v>#REF!</v>
      </c>
    </row>
    <row r="54" spans="1:14" ht="15.75" customHeight="1" thickBot="1">
      <c r="A54" s="1060"/>
      <c r="B54" s="1061"/>
      <c r="C54" s="1061"/>
      <c r="D54" s="1061"/>
      <c r="E54" s="1061"/>
      <c r="F54" s="1061"/>
      <c r="G54" s="1061"/>
      <c r="H54" s="1061"/>
      <c r="I54" s="1061"/>
      <c r="J54" s="1061"/>
      <c r="K54" s="1061"/>
      <c r="L54" s="1061"/>
      <c r="M54" s="1061"/>
      <c r="N54" s="438" t="s">
        <v>0</v>
      </c>
    </row>
    <row r="55" spans="1:14" ht="13.5" thickBo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</row>
    <row r="56" spans="1:14" ht="43.5" customHeight="1" thickBot="1">
      <c r="A56" s="182" t="s">
        <v>117</v>
      </c>
      <c r="B56" s="183"/>
      <c r="C56" s="183"/>
      <c r="D56" s="184">
        <f>'Företagsfakta '!D19</f>
        <v>25</v>
      </c>
      <c r="E56" s="363" t="s">
        <v>46</v>
      </c>
      <c r="F56" s="183"/>
      <c r="G56" s="186"/>
      <c r="H56" s="182" t="s">
        <v>1</v>
      </c>
      <c r="I56" s="183"/>
      <c r="J56" s="185" t="str">
        <f>J5</f>
        <v>År 2010</v>
      </c>
      <c r="K56" s="186"/>
      <c r="L56" s="363" t="str">
        <f>L5</f>
        <v>Bihuset</v>
      </c>
      <c r="M56" s="183"/>
      <c r="N56" s="186" t="str">
        <f>N14</f>
        <v> </v>
      </c>
    </row>
    <row r="57" spans="1:14" ht="26.25" thickBot="1">
      <c r="A57" s="175"/>
      <c r="B57" s="242"/>
      <c r="C57" s="242"/>
      <c r="D57" s="242" t="s">
        <v>0</v>
      </c>
      <c r="E57" s="254"/>
      <c r="F57" s="254"/>
      <c r="G57" s="242"/>
      <c r="H57" s="242"/>
      <c r="I57" s="242"/>
      <c r="J57" s="242"/>
      <c r="K57" s="242"/>
      <c r="L57" s="242"/>
      <c r="M57" s="242"/>
      <c r="N57" s="223"/>
    </row>
    <row r="58" spans="1:14" ht="13.5" thickBot="1">
      <c r="A58" s="1062" t="s">
        <v>0</v>
      </c>
      <c r="B58" s="310" t="s">
        <v>47</v>
      </c>
      <c r="C58" s="369" t="s">
        <v>48</v>
      </c>
      <c r="D58" s="369" t="s">
        <v>49</v>
      </c>
      <c r="E58" s="369" t="s">
        <v>50</v>
      </c>
      <c r="F58" s="369" t="s">
        <v>51</v>
      </c>
      <c r="G58" s="369" t="s">
        <v>52</v>
      </c>
      <c r="H58" s="369" t="s">
        <v>53</v>
      </c>
      <c r="I58" s="369" t="s">
        <v>54</v>
      </c>
      <c r="J58" s="369" t="s">
        <v>55</v>
      </c>
      <c r="K58" s="369" t="s">
        <v>56</v>
      </c>
      <c r="L58" s="369" t="s">
        <v>57</v>
      </c>
      <c r="M58" s="369" t="s">
        <v>58</v>
      </c>
      <c r="N58" s="370" t="s">
        <v>59</v>
      </c>
    </row>
    <row r="59" spans="1:14" ht="15.75" customHeight="1">
      <c r="A59" s="187" t="s">
        <v>118</v>
      </c>
      <c r="B59" s="414">
        <f>'Övriga kostnader'!$G$56/12</f>
        <v>0</v>
      </c>
      <c r="C59" s="415">
        <f>'Övriga kostnader'!$G$56/12</f>
        <v>0</v>
      </c>
      <c r="D59" s="415">
        <f>'Övriga kostnader'!$G$56/12</f>
        <v>0</v>
      </c>
      <c r="E59" s="415">
        <f>'Övriga kostnader'!$G$56/12</f>
        <v>0</v>
      </c>
      <c r="F59" s="415">
        <f>'Övriga kostnader'!$G$56/12</f>
        <v>0</v>
      </c>
      <c r="G59" s="415">
        <f>'Övriga kostnader'!$G$56/12</f>
        <v>0</v>
      </c>
      <c r="H59" s="415">
        <f>'Övriga kostnader'!$G$56/12</f>
        <v>0</v>
      </c>
      <c r="I59" s="415">
        <f>'Övriga kostnader'!$G$56/12</f>
        <v>0</v>
      </c>
      <c r="J59" s="415">
        <f>'Övriga kostnader'!$G$56/12</f>
        <v>0</v>
      </c>
      <c r="K59" s="415">
        <f>'Övriga kostnader'!$G$56/12</f>
        <v>0</v>
      </c>
      <c r="L59" s="415">
        <f>'Övriga kostnader'!$G$56/12</f>
        <v>0</v>
      </c>
      <c r="M59" s="415">
        <f>'Övriga kostnader'!$G$56/12</f>
        <v>0</v>
      </c>
      <c r="N59" s="190">
        <f>SUM(B59:M59)</f>
        <v>0</v>
      </c>
    </row>
    <row r="60" spans="1:14" ht="15.75" customHeight="1" thickBot="1">
      <c r="A60" s="1063" t="s">
        <v>0</v>
      </c>
      <c r="B60" s="1064" t="s">
        <v>0</v>
      </c>
      <c r="C60" s="1065" t="s">
        <v>0</v>
      </c>
      <c r="D60" s="1065" t="s">
        <v>0</v>
      </c>
      <c r="E60" s="1065"/>
      <c r="F60" s="1065"/>
      <c r="G60" s="1065"/>
      <c r="H60" s="1065"/>
      <c r="I60" s="1065"/>
      <c r="J60" s="1065"/>
      <c r="K60" s="1065" t="s">
        <v>0</v>
      </c>
      <c r="L60" s="1065" t="s">
        <v>0</v>
      </c>
      <c r="M60" s="1065" t="s">
        <v>0</v>
      </c>
      <c r="N60" s="1066" t="s">
        <v>0</v>
      </c>
    </row>
    <row r="61" spans="1:14" ht="13.5" thickBo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</row>
    <row r="62" spans="1:14" ht="43.5" customHeight="1" thickBot="1">
      <c r="A62" s="214" t="s">
        <v>117</v>
      </c>
      <c r="B62" s="256"/>
      <c r="C62" s="256"/>
      <c r="D62" s="251">
        <f>'Företagsfakta '!D21</f>
        <v>0</v>
      </c>
      <c r="E62" s="366" t="s">
        <v>46</v>
      </c>
      <c r="F62" s="256"/>
      <c r="G62" s="202"/>
      <c r="H62" s="182" t="s">
        <v>1</v>
      </c>
      <c r="I62" s="183"/>
      <c r="J62" s="256" t="str">
        <f>J5</f>
        <v>År 2010</v>
      </c>
      <c r="K62" s="257"/>
      <c r="L62" s="258" t="str">
        <f>L5</f>
        <v>Bihuset</v>
      </c>
      <c r="M62" s="256"/>
      <c r="N62" s="259"/>
    </row>
    <row r="63" spans="1:14" ht="15.75" customHeight="1">
      <c r="A63" s="1059" t="s">
        <v>0</v>
      </c>
      <c r="B63" s="1344" t="s">
        <v>47</v>
      </c>
      <c r="C63" s="1345" t="s">
        <v>48</v>
      </c>
      <c r="D63" s="1345" t="s">
        <v>49</v>
      </c>
      <c r="E63" s="1345" t="s">
        <v>50</v>
      </c>
      <c r="F63" s="1345" t="s">
        <v>51</v>
      </c>
      <c r="G63" s="1345" t="s">
        <v>52</v>
      </c>
      <c r="H63" s="1345" t="s">
        <v>53</v>
      </c>
      <c r="I63" s="1345" t="s">
        <v>54</v>
      </c>
      <c r="J63" s="1345" t="s">
        <v>55</v>
      </c>
      <c r="K63" s="1345" t="s">
        <v>56</v>
      </c>
      <c r="L63" s="1345" t="s">
        <v>57</v>
      </c>
      <c r="M63" s="1345" t="s">
        <v>58</v>
      </c>
      <c r="N63" s="260" t="s">
        <v>212</v>
      </c>
    </row>
    <row r="64" spans="1:14" ht="15.75" customHeight="1">
      <c r="A64" s="187" t="s">
        <v>118</v>
      </c>
      <c r="B64" s="416" t="e">
        <f>'Övriga kostnader'!#REF!/12</f>
        <v>#REF!</v>
      </c>
      <c r="C64" s="417" t="e">
        <f>'Övriga kostnader'!#REF!/12</f>
        <v>#REF!</v>
      </c>
      <c r="D64" s="417" t="e">
        <f>'Övriga kostnader'!#REF!/12</f>
        <v>#REF!</v>
      </c>
      <c r="E64" s="417" t="e">
        <f>'Övriga kostnader'!#REF!/12</f>
        <v>#REF!</v>
      </c>
      <c r="F64" s="417" t="e">
        <f>'Övriga kostnader'!#REF!/12</f>
        <v>#REF!</v>
      </c>
      <c r="G64" s="417" t="e">
        <f>'Övriga kostnader'!#REF!/12</f>
        <v>#REF!</v>
      </c>
      <c r="H64" s="417" t="e">
        <f>'Övriga kostnader'!#REF!/12</f>
        <v>#REF!</v>
      </c>
      <c r="I64" s="417" t="e">
        <f>'Övriga kostnader'!#REF!/12</f>
        <v>#REF!</v>
      </c>
      <c r="J64" s="417" t="e">
        <f>'Övriga kostnader'!#REF!/12</f>
        <v>#REF!</v>
      </c>
      <c r="K64" s="417" t="e">
        <f>'Övriga kostnader'!#REF!/12</f>
        <v>#REF!</v>
      </c>
      <c r="L64" s="417" t="e">
        <f>'Övriga kostnader'!#REF!/12</f>
        <v>#REF!</v>
      </c>
      <c r="M64" s="417" t="e">
        <f>'Övriga kostnader'!#REF!/12</f>
        <v>#REF!</v>
      </c>
      <c r="N64" s="1067" t="e">
        <f>SUM(B64:M64)</f>
        <v>#REF!</v>
      </c>
    </row>
    <row r="65" spans="1:14" ht="15.75" customHeight="1">
      <c r="A65" s="283" t="s">
        <v>190</v>
      </c>
      <c r="B65" s="325" t="e">
        <f>B53*'Företagsfakta '!$D$20/100</f>
        <v>#REF!</v>
      </c>
      <c r="C65" s="325" t="e">
        <f>C53*'Företagsfakta '!$D$20/100</f>
        <v>#REF!</v>
      </c>
      <c r="D65" s="325" t="e">
        <f>D53*'Företagsfakta '!$D$20/100</f>
        <v>#REF!</v>
      </c>
      <c r="E65" s="325" t="e">
        <f>E53*'Företagsfakta '!$D$20/100</f>
        <v>#REF!</v>
      </c>
      <c r="F65" s="325" t="e">
        <f>F53*'Företagsfakta '!$D$20/100</f>
        <v>#REF!</v>
      </c>
      <c r="G65" s="325" t="e">
        <f>G53*'Företagsfakta '!$D$20/100</f>
        <v>#REF!</v>
      </c>
      <c r="H65" s="325" t="e">
        <f>H53*'Företagsfakta '!$D$20/100</f>
        <v>#REF!</v>
      </c>
      <c r="I65" s="325" t="e">
        <f>I53*'Företagsfakta '!$D$20/100</f>
        <v>#REF!</v>
      </c>
      <c r="J65" s="325" t="e">
        <f>J53*'Företagsfakta '!$D$20/100</f>
        <v>#REF!</v>
      </c>
      <c r="K65" s="325" t="e">
        <f>K53*'Företagsfakta '!$D$20/100</f>
        <v>#REF!</v>
      </c>
      <c r="L65" s="325" t="e">
        <f>L53*'Företagsfakta '!$D$20/100</f>
        <v>#REF!</v>
      </c>
      <c r="M65" s="325" t="e">
        <f>M53*'Företagsfakta '!$D$20/100</f>
        <v>#REF!</v>
      </c>
      <c r="N65" s="276" t="e">
        <f>SUM(B65:M65)</f>
        <v>#REF!</v>
      </c>
    </row>
    <row r="66" spans="1:14" ht="15.75" customHeight="1">
      <c r="A66" s="283" t="s">
        <v>191</v>
      </c>
      <c r="B66" s="325">
        <f>SUM(B59:B60)*'Företagsfakta '!$D$19/100</f>
        <v>0</v>
      </c>
      <c r="C66" s="325">
        <f>SUM(C59:C60)*'Företagsfakta '!$D$19/100</f>
        <v>0</v>
      </c>
      <c r="D66" s="325">
        <f>SUM(D59:D60)*'Företagsfakta '!$D$19/100</f>
        <v>0</v>
      </c>
      <c r="E66" s="325">
        <f>SUM(E59:E60)*'Företagsfakta '!$D$19/100</f>
        <v>0</v>
      </c>
      <c r="F66" s="325">
        <f>SUM(F59:F60)*'Företagsfakta '!$D$19/100</f>
        <v>0</v>
      </c>
      <c r="G66" s="325">
        <f>SUM(G59:G60)*'Företagsfakta '!$D$19/100</f>
        <v>0</v>
      </c>
      <c r="H66" s="325">
        <f>SUM(H59:H60)*'Företagsfakta '!$D$19/100</f>
        <v>0</v>
      </c>
      <c r="I66" s="325">
        <f>SUM(I59:I60)*'Företagsfakta '!$D$19/100</f>
        <v>0</v>
      </c>
      <c r="J66" s="325">
        <f>SUM(J59:J60)*'Företagsfakta '!$D$19/100</f>
        <v>0</v>
      </c>
      <c r="K66" s="325">
        <f>SUM(K59:K60)*'Företagsfakta '!$D$19/100</f>
        <v>0</v>
      </c>
      <c r="L66" s="325">
        <f>SUM(L59:L60)*'Företagsfakta '!$D$19/100</f>
        <v>0</v>
      </c>
      <c r="M66" s="325">
        <f>SUM(M59:M60)*'Företagsfakta '!$D$19/100</f>
        <v>0</v>
      </c>
      <c r="N66" s="276">
        <f>SUM(N59:N60)*'Företagsfakta '!$D$19/100</f>
        <v>0</v>
      </c>
    </row>
    <row r="67" spans="1:14" ht="15.75" customHeight="1">
      <c r="A67" s="283" t="s">
        <v>192</v>
      </c>
      <c r="B67" s="325" t="e">
        <f>SUM(B64:B64)*'Företagsfakta '!$D$21/100</f>
        <v>#REF!</v>
      </c>
      <c r="C67" s="325" t="e">
        <f>SUM(C64:C64)*'Företagsfakta '!$D$21/100</f>
        <v>#REF!</v>
      </c>
      <c r="D67" s="325" t="e">
        <f>SUM(D64:D64)*'Företagsfakta '!$D$21/100</f>
        <v>#REF!</v>
      </c>
      <c r="E67" s="325" t="e">
        <f>SUM(E64:E64)*'Företagsfakta '!$D$21/100</f>
        <v>#REF!</v>
      </c>
      <c r="F67" s="325" t="e">
        <f>SUM(F64:F64)*'Företagsfakta '!$D$21/100</f>
        <v>#REF!</v>
      </c>
      <c r="G67" s="325" t="e">
        <f>SUM(G64:G64)*'Företagsfakta '!$D$21/100</f>
        <v>#REF!</v>
      </c>
      <c r="H67" s="325" t="e">
        <f>SUM(H64:H64)*'Företagsfakta '!$D$21/100</f>
        <v>#REF!</v>
      </c>
      <c r="I67" s="325" t="e">
        <f>SUM(I64:I64)*'Företagsfakta '!$D$21/100</f>
        <v>#REF!</v>
      </c>
      <c r="J67" s="325" t="e">
        <f>SUM(J64:J64)*'Företagsfakta '!$D$21/100</f>
        <v>#REF!</v>
      </c>
      <c r="K67" s="325" t="e">
        <f>SUM(K64:K64)*'Företagsfakta '!$D$21/100</f>
        <v>#REF!</v>
      </c>
      <c r="L67" s="325" t="e">
        <f>SUM(L64:L64)*'Företagsfakta '!$D$21/100</f>
        <v>#REF!</v>
      </c>
      <c r="M67" s="325" t="e">
        <f>SUM(M64:M64)*'Företagsfakta '!$D$21/100</f>
        <v>#REF!</v>
      </c>
      <c r="N67" s="276" t="e">
        <f>SUM(N65:N65)*'Företagsfakta '!$D$21/100</f>
        <v>#REF!</v>
      </c>
    </row>
    <row r="68" spans="1:14" ht="15.75" customHeight="1">
      <c r="A68" s="1068" t="s">
        <v>193</v>
      </c>
      <c r="B68" s="418" t="e">
        <f>SUM(B65:B67)</f>
        <v>#REF!</v>
      </c>
      <c r="C68" s="418" t="e">
        <f aca="true" t="shared" si="9" ref="C68:N68">SUM(C65:C67)</f>
        <v>#REF!</v>
      </c>
      <c r="D68" s="418" t="e">
        <f t="shared" si="9"/>
        <v>#REF!</v>
      </c>
      <c r="E68" s="418" t="e">
        <f t="shared" si="9"/>
        <v>#REF!</v>
      </c>
      <c r="F68" s="418" t="e">
        <f t="shared" si="9"/>
        <v>#REF!</v>
      </c>
      <c r="G68" s="418" t="e">
        <f t="shared" si="9"/>
        <v>#REF!</v>
      </c>
      <c r="H68" s="418" t="e">
        <f t="shared" si="9"/>
        <v>#REF!</v>
      </c>
      <c r="I68" s="418" t="e">
        <f t="shared" si="9"/>
        <v>#REF!</v>
      </c>
      <c r="J68" s="418" t="e">
        <f t="shared" si="9"/>
        <v>#REF!</v>
      </c>
      <c r="K68" s="418" t="e">
        <f t="shared" si="9"/>
        <v>#REF!</v>
      </c>
      <c r="L68" s="418" t="e">
        <f t="shared" si="9"/>
        <v>#REF!</v>
      </c>
      <c r="M68" s="418" t="e">
        <f t="shared" si="9"/>
        <v>#REF!</v>
      </c>
      <c r="N68" s="1069" t="e">
        <f t="shared" si="9"/>
        <v>#REF!</v>
      </c>
    </row>
    <row r="69" spans="1:14" ht="15.75" customHeight="1">
      <c r="A69" s="283" t="s">
        <v>194</v>
      </c>
      <c r="B69" s="325" t="e">
        <f aca="true" t="shared" si="10" ref="B69:I69">B53+B59+B64</f>
        <v>#REF!</v>
      </c>
      <c r="C69" s="325" t="e">
        <f t="shared" si="10"/>
        <v>#REF!</v>
      </c>
      <c r="D69" s="325" t="e">
        <f t="shared" si="10"/>
        <v>#REF!</v>
      </c>
      <c r="E69" s="325" t="e">
        <f t="shared" si="10"/>
        <v>#REF!</v>
      </c>
      <c r="F69" s="325" t="e">
        <f t="shared" si="10"/>
        <v>#REF!</v>
      </c>
      <c r="G69" s="325" t="e">
        <f t="shared" si="10"/>
        <v>#REF!</v>
      </c>
      <c r="H69" s="325" t="e">
        <f t="shared" si="10"/>
        <v>#REF!</v>
      </c>
      <c r="I69" s="325" t="e">
        <f t="shared" si="10"/>
        <v>#REF!</v>
      </c>
      <c r="J69" s="325" t="e">
        <f>J53+J59+J64</f>
        <v>#REF!</v>
      </c>
      <c r="K69" s="325" t="e">
        <f>K53+K59+K64</f>
        <v>#REF!</v>
      </c>
      <c r="L69" s="325" t="e">
        <f>L53+L59+L64</f>
        <v>#REF!</v>
      </c>
      <c r="M69" s="325" t="e">
        <f>M53+M59+M64</f>
        <v>#REF!</v>
      </c>
      <c r="N69" s="276" t="e">
        <f>SUM(N53:N64)</f>
        <v>#REF!</v>
      </c>
    </row>
    <row r="70" spans="1:14" ht="15.75" customHeight="1">
      <c r="A70" s="283" t="s">
        <v>195</v>
      </c>
      <c r="B70" s="325" t="e">
        <f>SUM(B68:B69)</f>
        <v>#REF!</v>
      </c>
      <c r="C70" s="325" t="e">
        <f aca="true" t="shared" si="11" ref="C70:M70">SUM(C68:C69)</f>
        <v>#REF!</v>
      </c>
      <c r="D70" s="325" t="e">
        <f t="shared" si="11"/>
        <v>#REF!</v>
      </c>
      <c r="E70" s="325" t="e">
        <f t="shared" si="11"/>
        <v>#REF!</v>
      </c>
      <c r="F70" s="325" t="e">
        <f t="shared" si="11"/>
        <v>#REF!</v>
      </c>
      <c r="G70" s="325" t="e">
        <f t="shared" si="11"/>
        <v>#REF!</v>
      </c>
      <c r="H70" s="325" t="e">
        <f t="shared" si="11"/>
        <v>#REF!</v>
      </c>
      <c r="I70" s="325" t="e">
        <f t="shared" si="11"/>
        <v>#REF!</v>
      </c>
      <c r="J70" s="325" t="e">
        <f t="shared" si="11"/>
        <v>#REF!</v>
      </c>
      <c r="K70" s="325" t="e">
        <f t="shared" si="11"/>
        <v>#REF!</v>
      </c>
      <c r="L70" s="325" t="e">
        <f t="shared" si="11"/>
        <v>#REF!</v>
      </c>
      <c r="M70" s="325" t="e">
        <f t="shared" si="11"/>
        <v>#REF!</v>
      </c>
      <c r="N70" s="276" t="e">
        <f>SUM(B70:M70)</f>
        <v>#REF!</v>
      </c>
    </row>
    <row r="71" spans="1:14" ht="15.75" customHeight="1" thickBot="1">
      <c r="A71" s="207"/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1070"/>
    </row>
    <row r="72" spans="1:14" ht="15.75" customHeight="1">
      <c r="A72" s="383"/>
      <c r="B72" s="384"/>
      <c r="C72" s="384"/>
      <c r="D72" s="384"/>
      <c r="E72" s="384"/>
      <c r="F72" s="384"/>
      <c r="G72" s="384"/>
      <c r="H72" s="384"/>
      <c r="I72" s="384"/>
      <c r="J72" s="384"/>
      <c r="K72" s="384"/>
      <c r="L72" s="384"/>
      <c r="M72" s="384"/>
      <c r="N72" s="1071"/>
    </row>
    <row r="73" spans="1:14" ht="12.75">
      <c r="A73" s="203"/>
      <c r="B73" s="245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6"/>
    </row>
    <row r="74" spans="1:14" ht="12.75">
      <c r="A74" s="203"/>
      <c r="B74" s="245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6"/>
    </row>
    <row r="75" spans="1:14" ht="16.5" thickBot="1">
      <c r="A75" s="175"/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13" t="s">
        <v>138</v>
      </c>
    </row>
    <row r="76" spans="1:14" ht="43.5" customHeight="1" thickBot="1">
      <c r="A76" s="365" t="s">
        <v>124</v>
      </c>
      <c r="B76" s="249"/>
      <c r="C76" s="249"/>
      <c r="D76" s="249"/>
      <c r="E76" s="183"/>
      <c r="F76" s="183"/>
      <c r="G76" s="186"/>
      <c r="H76" s="182" t="s">
        <v>1</v>
      </c>
      <c r="I76" s="183"/>
      <c r="J76" s="185" t="str">
        <f>J5</f>
        <v>År 2010</v>
      </c>
      <c r="K76" s="252"/>
      <c r="L76" s="365" t="str">
        <f>L5</f>
        <v>Bihuset</v>
      </c>
      <c r="M76" s="249"/>
      <c r="N76" s="262" t="str">
        <f>N14</f>
        <v> </v>
      </c>
    </row>
    <row r="77" spans="1:14" ht="15.75">
      <c r="A77" s="263"/>
      <c r="B77" s="176"/>
      <c r="C77" s="176"/>
      <c r="D77" s="176"/>
      <c r="E77" s="176"/>
      <c r="F77" s="264"/>
      <c r="G77" s="176"/>
      <c r="H77" s="176"/>
      <c r="I77" s="176"/>
      <c r="J77" s="176"/>
      <c r="K77" s="176"/>
      <c r="L77" s="176"/>
      <c r="M77" s="176"/>
      <c r="N77" s="265"/>
    </row>
    <row r="78" spans="1:14" ht="15.75" customHeight="1">
      <c r="A78" s="266" t="s">
        <v>120</v>
      </c>
      <c r="B78" s="1346" t="s">
        <v>47</v>
      </c>
      <c r="C78" s="1347" t="s">
        <v>48</v>
      </c>
      <c r="D78" s="1348" t="s">
        <v>49</v>
      </c>
      <c r="E78" s="1348" t="s">
        <v>50</v>
      </c>
      <c r="F78" s="1348" t="s">
        <v>51</v>
      </c>
      <c r="G78" s="1348" t="s">
        <v>52</v>
      </c>
      <c r="H78" s="1348" t="s">
        <v>53</v>
      </c>
      <c r="I78" s="1348" t="s">
        <v>54</v>
      </c>
      <c r="J78" s="1348" t="s">
        <v>55</v>
      </c>
      <c r="K78" s="1348" t="s">
        <v>56</v>
      </c>
      <c r="L78" s="1348" t="s">
        <v>57</v>
      </c>
      <c r="M78" s="1348" t="s">
        <v>58</v>
      </c>
      <c r="N78" s="267" t="s">
        <v>212</v>
      </c>
    </row>
    <row r="79" spans="1:14" ht="15.75" customHeight="1">
      <c r="A79" s="187" t="str">
        <f>Personal!B5</f>
        <v>Skötsel av bikupor</v>
      </c>
      <c r="B79" s="419" t="e">
        <f>Personal!#REF!/3</f>
        <v>#REF!</v>
      </c>
      <c r="C79" s="403" t="e">
        <f>Personal!#REF!/3</f>
        <v>#REF!</v>
      </c>
      <c r="D79" s="420" t="e">
        <f>Personal!#REF!/3</f>
        <v>#REF!</v>
      </c>
      <c r="E79" s="420" t="e">
        <f>Personal!#REF!/3</f>
        <v>#REF!</v>
      </c>
      <c r="F79" s="420" t="e">
        <f>Personal!#REF!/3</f>
        <v>#REF!</v>
      </c>
      <c r="G79" s="420" t="e">
        <f>Personal!#REF!/3</f>
        <v>#REF!</v>
      </c>
      <c r="H79" s="420" t="e">
        <f>Personal!#REF!/3</f>
        <v>#REF!</v>
      </c>
      <c r="I79" s="420" t="e">
        <f>Personal!#REF!/3</f>
        <v>#REF!</v>
      </c>
      <c r="J79" s="420" t="e">
        <f>Personal!#REF!/3</f>
        <v>#REF!</v>
      </c>
      <c r="K79" s="420" t="e">
        <f>Personal!#REF!/3</f>
        <v>#REF!</v>
      </c>
      <c r="L79" s="420" t="e">
        <f>Personal!#REF!/3</f>
        <v>#REF!</v>
      </c>
      <c r="M79" s="420" t="e">
        <f>Personal!#REF!/3</f>
        <v>#REF!</v>
      </c>
      <c r="N79" s="268" t="e">
        <f aca="true" t="shared" si="12" ref="N79:N86">SUM(B79:M79)</f>
        <v>#REF!</v>
      </c>
    </row>
    <row r="80" spans="1:14" ht="15.75" customHeight="1">
      <c r="A80" s="187" t="str">
        <f>Personal!B6</f>
        <v>Transporter</v>
      </c>
      <c r="B80" s="404" t="e">
        <f>Personal!#REF!/3</f>
        <v>#REF!</v>
      </c>
      <c r="C80" s="403" t="e">
        <f>Personal!#REF!/3</f>
        <v>#REF!</v>
      </c>
      <c r="D80" s="403" t="e">
        <f>Personal!#REF!/3</f>
        <v>#REF!</v>
      </c>
      <c r="E80" s="403" t="e">
        <f>Personal!#REF!/3</f>
        <v>#REF!</v>
      </c>
      <c r="F80" s="403" t="e">
        <f>Personal!#REF!/3</f>
        <v>#REF!</v>
      </c>
      <c r="G80" s="403" t="e">
        <f>Personal!#REF!/3</f>
        <v>#REF!</v>
      </c>
      <c r="H80" s="403" t="e">
        <f>Personal!#REF!/3</f>
        <v>#REF!</v>
      </c>
      <c r="I80" s="403" t="e">
        <f>Personal!#REF!/3</f>
        <v>#REF!</v>
      </c>
      <c r="J80" s="403" t="e">
        <f>Personal!#REF!/3</f>
        <v>#REF!</v>
      </c>
      <c r="K80" s="403" t="e">
        <f>Personal!#REF!/3</f>
        <v>#REF!</v>
      </c>
      <c r="L80" s="403" t="e">
        <f>Personal!#REF!/3</f>
        <v>#REF!</v>
      </c>
      <c r="M80" s="403" t="e">
        <f>Personal!#REF!/3</f>
        <v>#REF!</v>
      </c>
      <c r="N80" s="190" t="e">
        <f t="shared" si="12"/>
        <v>#REF!</v>
      </c>
    </row>
    <row r="81" spans="1:14" ht="15.75" customHeight="1">
      <c r="A81" s="269" t="str">
        <f>Personal!B7</f>
        <v>Slungning</v>
      </c>
      <c r="B81" s="404" t="e">
        <f>Personal!#REF!/3</f>
        <v>#REF!</v>
      </c>
      <c r="C81" s="403" t="e">
        <f>Personal!#REF!/3</f>
        <v>#REF!</v>
      </c>
      <c r="D81" s="403" t="e">
        <f>Personal!#REF!/3</f>
        <v>#REF!</v>
      </c>
      <c r="E81" s="403" t="e">
        <f>Personal!#REF!/3</f>
        <v>#REF!</v>
      </c>
      <c r="F81" s="403" t="e">
        <f>Personal!#REF!/3</f>
        <v>#REF!</v>
      </c>
      <c r="G81" s="403" t="e">
        <f>Personal!#REF!/3</f>
        <v>#REF!</v>
      </c>
      <c r="H81" s="403" t="e">
        <f>Personal!#REF!/3</f>
        <v>#REF!</v>
      </c>
      <c r="I81" s="403" t="e">
        <f>Personal!#REF!/3</f>
        <v>#REF!</v>
      </c>
      <c r="J81" s="403" t="e">
        <f>Personal!#REF!/3</f>
        <v>#REF!</v>
      </c>
      <c r="K81" s="403" t="e">
        <f>Personal!#REF!/3</f>
        <v>#REF!</v>
      </c>
      <c r="L81" s="403" t="e">
        <f>Personal!#REF!/3</f>
        <v>#REF!</v>
      </c>
      <c r="M81" s="403" t="e">
        <f>Personal!#REF!/3</f>
        <v>#REF!</v>
      </c>
      <c r="N81" s="190" t="e">
        <f t="shared" si="12"/>
        <v>#REF!</v>
      </c>
    </row>
    <row r="82" spans="1:14" ht="15.75" customHeight="1">
      <c r="A82" s="269" t="str">
        <f>Personal!B8</f>
        <v>Honungsberedning</v>
      </c>
      <c r="B82" s="404" t="e">
        <f>Personal!#REF!/3</f>
        <v>#REF!</v>
      </c>
      <c r="C82" s="403" t="e">
        <f>Personal!#REF!/3</f>
        <v>#REF!</v>
      </c>
      <c r="D82" s="403" t="e">
        <f>Personal!#REF!/3</f>
        <v>#REF!</v>
      </c>
      <c r="E82" s="403" t="e">
        <f>Personal!#REF!/3</f>
        <v>#REF!</v>
      </c>
      <c r="F82" s="403" t="e">
        <f>Personal!#REF!/3</f>
        <v>#REF!</v>
      </c>
      <c r="G82" s="403" t="e">
        <f>Personal!#REF!/3</f>
        <v>#REF!</v>
      </c>
      <c r="H82" s="403" t="e">
        <f>Personal!#REF!/3</f>
        <v>#REF!</v>
      </c>
      <c r="I82" s="403" t="e">
        <f>Personal!#REF!/3</f>
        <v>#REF!</v>
      </c>
      <c r="J82" s="403" t="e">
        <f>Personal!#REF!/3</f>
        <v>#REF!</v>
      </c>
      <c r="K82" s="403" t="e">
        <f>Personal!#REF!/3</f>
        <v>#REF!</v>
      </c>
      <c r="L82" s="403" t="e">
        <f>Personal!#REF!/3</f>
        <v>#REF!</v>
      </c>
      <c r="M82" s="403" t="e">
        <f>Personal!#REF!/3</f>
        <v>#REF!</v>
      </c>
      <c r="N82" s="190" t="e">
        <f t="shared" si="12"/>
        <v>#REF!</v>
      </c>
    </row>
    <row r="83" spans="1:14" ht="15.75" customHeight="1">
      <c r="A83" s="269" t="str">
        <f>Personal!B9</f>
        <v>Övrigt</v>
      </c>
      <c r="B83" s="404" t="e">
        <f>Personal!#REF!/3</f>
        <v>#REF!</v>
      </c>
      <c r="C83" s="403" t="e">
        <f>Personal!#REF!/3</f>
        <v>#REF!</v>
      </c>
      <c r="D83" s="403" t="e">
        <f>Personal!#REF!/3</f>
        <v>#REF!</v>
      </c>
      <c r="E83" s="403" t="e">
        <f>Personal!#REF!/3</f>
        <v>#REF!</v>
      </c>
      <c r="F83" s="403" t="e">
        <f>Personal!#REF!/3</f>
        <v>#REF!</v>
      </c>
      <c r="G83" s="403" t="e">
        <f>Personal!#REF!/3</f>
        <v>#REF!</v>
      </c>
      <c r="H83" s="403" t="e">
        <f>Personal!#REF!/3</f>
        <v>#REF!</v>
      </c>
      <c r="I83" s="403" t="e">
        <f>Personal!#REF!/3</f>
        <v>#REF!</v>
      </c>
      <c r="J83" s="403" t="e">
        <f>Personal!#REF!/3</f>
        <v>#REF!</v>
      </c>
      <c r="K83" s="403" t="e">
        <f>Personal!#REF!/3</f>
        <v>#REF!</v>
      </c>
      <c r="L83" s="403" t="e">
        <f>Personal!#REF!/3</f>
        <v>#REF!</v>
      </c>
      <c r="M83" s="403" t="e">
        <f>Personal!#REF!/3</f>
        <v>#REF!</v>
      </c>
      <c r="N83" s="190" t="e">
        <f t="shared" si="12"/>
        <v>#REF!</v>
      </c>
    </row>
    <row r="84" spans="1:14" ht="15.75" customHeight="1">
      <c r="A84" s="270" t="str">
        <f>Personal!B10</f>
        <v>Övrigt</v>
      </c>
      <c r="B84" s="411" t="e">
        <f>Personal!#REF!/3</f>
        <v>#REF!</v>
      </c>
      <c r="C84" s="412" t="e">
        <f>Personal!#REF!/3</f>
        <v>#REF!</v>
      </c>
      <c r="D84" s="412" t="e">
        <f>Personal!#REF!/3</f>
        <v>#REF!</v>
      </c>
      <c r="E84" s="412" t="e">
        <f>Personal!#REF!/3</f>
        <v>#REF!</v>
      </c>
      <c r="F84" s="412" t="e">
        <f>Personal!#REF!/3</f>
        <v>#REF!</v>
      </c>
      <c r="G84" s="412" t="e">
        <f>Personal!#REF!/3</f>
        <v>#REF!</v>
      </c>
      <c r="H84" s="412" t="e">
        <f>Personal!#REF!/3</f>
        <v>#REF!</v>
      </c>
      <c r="I84" s="412" t="e">
        <f>Personal!#REF!/3</f>
        <v>#REF!</v>
      </c>
      <c r="J84" s="412" t="e">
        <f>Personal!#REF!/3</f>
        <v>#REF!</v>
      </c>
      <c r="K84" s="412" t="e">
        <f>Personal!#REF!/3</f>
        <v>#REF!</v>
      </c>
      <c r="L84" s="412" t="e">
        <f>Personal!#REF!/3</f>
        <v>#REF!</v>
      </c>
      <c r="M84" s="412" t="e">
        <f>Personal!#REF!/3</f>
        <v>#REF!</v>
      </c>
      <c r="N84" s="271" t="e">
        <f t="shared" si="12"/>
        <v>#REF!</v>
      </c>
    </row>
    <row r="85" spans="1:14" ht="12.75">
      <c r="A85" s="272"/>
      <c r="B85" s="255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73" t="s">
        <v>0</v>
      </c>
    </row>
    <row r="86" spans="1:14" ht="15.75" customHeight="1">
      <c r="A86" s="274" t="s">
        <v>160</v>
      </c>
      <c r="B86" s="275" t="e">
        <f aca="true" t="shared" si="13" ref="B86:M86">SUM(B79:B85)</f>
        <v>#REF!</v>
      </c>
      <c r="C86" s="275" t="e">
        <f t="shared" si="13"/>
        <v>#REF!</v>
      </c>
      <c r="D86" s="275" t="e">
        <f t="shared" si="13"/>
        <v>#REF!</v>
      </c>
      <c r="E86" s="275" t="e">
        <f t="shared" si="13"/>
        <v>#REF!</v>
      </c>
      <c r="F86" s="275" t="e">
        <f t="shared" si="13"/>
        <v>#REF!</v>
      </c>
      <c r="G86" s="275" t="e">
        <f t="shared" si="13"/>
        <v>#REF!</v>
      </c>
      <c r="H86" s="275" t="e">
        <f t="shared" si="13"/>
        <v>#REF!</v>
      </c>
      <c r="I86" s="275" t="e">
        <f t="shared" si="13"/>
        <v>#REF!</v>
      </c>
      <c r="J86" s="275" t="e">
        <f t="shared" si="13"/>
        <v>#REF!</v>
      </c>
      <c r="K86" s="275" t="e">
        <f t="shared" si="13"/>
        <v>#REF!</v>
      </c>
      <c r="L86" s="275" t="e">
        <f t="shared" si="13"/>
        <v>#REF!</v>
      </c>
      <c r="M86" s="275" t="e">
        <f t="shared" si="13"/>
        <v>#REF!</v>
      </c>
      <c r="N86" s="276" t="e">
        <f t="shared" si="12"/>
        <v>#REF!</v>
      </c>
    </row>
    <row r="87" spans="1:14" ht="13.5" thickBot="1">
      <c r="A87" s="277"/>
      <c r="B87" s="275"/>
      <c r="C87" s="275"/>
      <c r="D87" s="275"/>
      <c r="E87" s="275"/>
      <c r="F87" s="275"/>
      <c r="G87" s="275"/>
      <c r="H87" s="275"/>
      <c r="I87" s="275"/>
      <c r="J87" s="275"/>
      <c r="K87" s="275"/>
      <c r="L87" s="275"/>
      <c r="M87" s="275"/>
      <c r="N87" s="198"/>
    </row>
    <row r="88" spans="1:14" ht="15.75" customHeight="1">
      <c r="A88" s="187" t="s">
        <v>62</v>
      </c>
      <c r="B88" s="1344" t="s">
        <v>47</v>
      </c>
      <c r="C88" s="1345" t="s">
        <v>48</v>
      </c>
      <c r="D88" s="1345" t="s">
        <v>49</v>
      </c>
      <c r="E88" s="1345" t="s">
        <v>50</v>
      </c>
      <c r="F88" s="1345" t="s">
        <v>51</v>
      </c>
      <c r="G88" s="1345" t="s">
        <v>52</v>
      </c>
      <c r="H88" s="1345" t="s">
        <v>53</v>
      </c>
      <c r="I88" s="1345" t="s">
        <v>54</v>
      </c>
      <c r="J88" s="1345" t="s">
        <v>55</v>
      </c>
      <c r="K88" s="1345" t="s">
        <v>56</v>
      </c>
      <c r="L88" s="1345" t="s">
        <v>57</v>
      </c>
      <c r="M88" s="1345" t="s">
        <v>58</v>
      </c>
      <c r="N88" s="190" t="s">
        <v>0</v>
      </c>
    </row>
    <row r="89" spans="1:14" ht="15.75" customHeight="1">
      <c r="A89" s="269" t="str">
        <f>Personal!B11</f>
        <v>Övrigt</v>
      </c>
      <c r="B89" s="419" t="e">
        <f>Personal!#REF!/3</f>
        <v>#REF!</v>
      </c>
      <c r="C89" s="420" t="e">
        <f>Personal!#REF!/3</f>
        <v>#REF!</v>
      </c>
      <c r="D89" s="420" t="e">
        <f>Personal!#REF!/3</f>
        <v>#REF!</v>
      </c>
      <c r="E89" s="420" t="e">
        <f>Personal!#REF!/3</f>
        <v>#REF!</v>
      </c>
      <c r="F89" s="420" t="e">
        <f>Personal!#REF!/3</f>
        <v>#REF!</v>
      </c>
      <c r="G89" s="420" t="e">
        <f>Personal!#REF!/3</f>
        <v>#REF!</v>
      </c>
      <c r="H89" s="420" t="e">
        <f>Personal!#REF!/3</f>
        <v>#REF!</v>
      </c>
      <c r="I89" s="420" t="e">
        <f>Personal!#REF!/3</f>
        <v>#REF!</v>
      </c>
      <c r="J89" s="420" t="e">
        <f>Personal!#REF!/3</f>
        <v>#REF!</v>
      </c>
      <c r="K89" s="420" t="e">
        <f>Personal!#REF!/3</f>
        <v>#REF!</v>
      </c>
      <c r="L89" s="420" t="e">
        <f>Personal!#REF!/3</f>
        <v>#REF!</v>
      </c>
      <c r="M89" s="420" t="e">
        <f>Personal!#REF!/3</f>
        <v>#REF!</v>
      </c>
      <c r="N89" s="268" t="e">
        <f>SUM(B89:M89)</f>
        <v>#REF!</v>
      </c>
    </row>
    <row r="90" spans="1:14" ht="15.75" customHeight="1">
      <c r="A90" s="269" t="str">
        <f>Personal!B13</f>
        <v>Företagarens egen lön</v>
      </c>
      <c r="B90" s="411" t="e">
        <f>Personal!#REF!/3</f>
        <v>#REF!</v>
      </c>
      <c r="C90" s="412" t="e">
        <f>Personal!#REF!/3</f>
        <v>#REF!</v>
      </c>
      <c r="D90" s="412" t="e">
        <f>Personal!#REF!/3</f>
        <v>#REF!</v>
      </c>
      <c r="E90" s="412" t="e">
        <f>Personal!#REF!/3</f>
        <v>#REF!</v>
      </c>
      <c r="F90" s="412" t="e">
        <f>Personal!#REF!/3</f>
        <v>#REF!</v>
      </c>
      <c r="G90" s="412" t="e">
        <f>Personal!#REF!/3</f>
        <v>#REF!</v>
      </c>
      <c r="H90" s="412" t="e">
        <f>Personal!#REF!/3</f>
        <v>#REF!</v>
      </c>
      <c r="I90" s="412" t="e">
        <f>Personal!#REF!/3</f>
        <v>#REF!</v>
      </c>
      <c r="J90" s="412" t="e">
        <f>Personal!#REF!/3</f>
        <v>#REF!</v>
      </c>
      <c r="K90" s="412" t="e">
        <f>Personal!#REF!/3</f>
        <v>#REF!</v>
      </c>
      <c r="L90" s="412" t="e">
        <f>Personal!#REF!/3</f>
        <v>#REF!</v>
      </c>
      <c r="M90" s="412" t="e">
        <f>Personal!#REF!/3</f>
        <v>#REF!</v>
      </c>
      <c r="N90" s="271" t="e">
        <f>SUM(B90:M90)</f>
        <v>#REF!</v>
      </c>
    </row>
    <row r="91" spans="1:14" ht="15.75" customHeight="1">
      <c r="A91" s="278"/>
      <c r="B91" s="279" t="s">
        <v>0</v>
      </c>
      <c r="C91" s="279"/>
      <c r="D91" s="279"/>
      <c r="E91" s="279"/>
      <c r="F91" s="279"/>
      <c r="G91" s="279"/>
      <c r="H91" s="279"/>
      <c r="I91" s="279"/>
      <c r="J91" s="279"/>
      <c r="K91" s="279"/>
      <c r="L91" s="279"/>
      <c r="M91" s="279"/>
      <c r="N91" s="280" t="s">
        <v>0</v>
      </c>
    </row>
    <row r="92" spans="1:14" ht="15.75" customHeight="1">
      <c r="A92" s="274" t="s">
        <v>161</v>
      </c>
      <c r="B92" s="410" t="e">
        <f aca="true" t="shared" si="14" ref="B92:N92">SUM(B86:B91)</f>
        <v>#REF!</v>
      </c>
      <c r="C92" s="410" t="e">
        <f t="shared" si="14"/>
        <v>#REF!</v>
      </c>
      <c r="D92" s="410" t="e">
        <f t="shared" si="14"/>
        <v>#REF!</v>
      </c>
      <c r="E92" s="410" t="e">
        <f t="shared" si="14"/>
        <v>#REF!</v>
      </c>
      <c r="F92" s="410" t="e">
        <f t="shared" si="14"/>
        <v>#REF!</v>
      </c>
      <c r="G92" s="410" t="e">
        <f t="shared" si="14"/>
        <v>#REF!</v>
      </c>
      <c r="H92" s="410" t="e">
        <f t="shared" si="14"/>
        <v>#REF!</v>
      </c>
      <c r="I92" s="410" t="e">
        <f t="shared" si="14"/>
        <v>#REF!</v>
      </c>
      <c r="J92" s="410" t="e">
        <f t="shared" si="14"/>
        <v>#REF!</v>
      </c>
      <c r="K92" s="410" t="e">
        <f t="shared" si="14"/>
        <v>#REF!</v>
      </c>
      <c r="L92" s="410" t="e">
        <f t="shared" si="14"/>
        <v>#REF!</v>
      </c>
      <c r="M92" s="410" t="e">
        <f t="shared" si="14"/>
        <v>#REF!</v>
      </c>
      <c r="N92" s="281" t="e">
        <f t="shared" si="14"/>
        <v>#REF!</v>
      </c>
    </row>
    <row r="93" spans="1:14" ht="15.75" customHeight="1">
      <c r="A93" s="274"/>
      <c r="B93" s="410"/>
      <c r="C93" s="410"/>
      <c r="D93" s="410"/>
      <c r="E93" s="410"/>
      <c r="F93" s="410"/>
      <c r="G93" s="410"/>
      <c r="H93" s="410"/>
      <c r="I93" s="410"/>
      <c r="J93" s="410"/>
      <c r="K93" s="410"/>
      <c r="L93" s="410"/>
      <c r="M93" s="410"/>
      <c r="N93" s="281" t="s">
        <v>0</v>
      </c>
    </row>
    <row r="94" spans="1:14" ht="15.75" customHeight="1">
      <c r="A94" s="282" t="s">
        <v>99</v>
      </c>
      <c r="B94" s="421" t="e">
        <f>B92*'Företagsfakta '!$D$23/100</f>
        <v>#REF!</v>
      </c>
      <c r="C94" s="421" t="e">
        <f>C92*'Företagsfakta '!$D$23/100</f>
        <v>#REF!</v>
      </c>
      <c r="D94" s="421" t="e">
        <f>D92*'Företagsfakta '!$D$23/100</f>
        <v>#REF!</v>
      </c>
      <c r="E94" s="421" t="e">
        <f>E92*'Företagsfakta '!$D$23/100</f>
        <v>#REF!</v>
      </c>
      <c r="F94" s="421" t="e">
        <f>F92*'Företagsfakta '!$D$23/100</f>
        <v>#REF!</v>
      </c>
      <c r="G94" s="421" t="e">
        <f>G92*'Företagsfakta '!$D$23/100</f>
        <v>#REF!</v>
      </c>
      <c r="H94" s="421" t="e">
        <f>H92*'Företagsfakta '!$D$23/100</f>
        <v>#REF!</v>
      </c>
      <c r="I94" s="421" t="e">
        <f>I92*'Företagsfakta '!$D$23/100</f>
        <v>#REF!</v>
      </c>
      <c r="J94" s="421" t="e">
        <f>J92*'Företagsfakta '!$D$23/100</f>
        <v>#REF!</v>
      </c>
      <c r="K94" s="421" t="e">
        <f>K92*'Företagsfakta '!$D$23/100</f>
        <v>#REF!</v>
      </c>
      <c r="L94" s="421" t="e">
        <f>L92*'Företagsfakta '!$D$23/100</f>
        <v>#REF!</v>
      </c>
      <c r="M94" s="421" t="e">
        <f>M92*'Företagsfakta '!$D$23/100</f>
        <v>#REF!</v>
      </c>
      <c r="N94" s="422" t="e">
        <f>N92*'Företagsfakta '!$D$23/100</f>
        <v>#REF!</v>
      </c>
    </row>
    <row r="95" spans="1:14" ht="15.75" customHeight="1">
      <c r="A95" s="283" t="s">
        <v>162</v>
      </c>
      <c r="B95" s="325" t="e">
        <f>B92+B94</f>
        <v>#REF!</v>
      </c>
      <c r="C95" s="325" t="e">
        <f aca="true" t="shared" si="15" ref="C95:M95">C92+C94</f>
        <v>#REF!</v>
      </c>
      <c r="D95" s="325" t="e">
        <f t="shared" si="15"/>
        <v>#REF!</v>
      </c>
      <c r="E95" s="325" t="e">
        <f t="shared" si="15"/>
        <v>#REF!</v>
      </c>
      <c r="F95" s="325" t="e">
        <f t="shared" si="15"/>
        <v>#REF!</v>
      </c>
      <c r="G95" s="325" t="e">
        <f t="shared" si="15"/>
        <v>#REF!</v>
      </c>
      <c r="H95" s="325" t="e">
        <f t="shared" si="15"/>
        <v>#REF!</v>
      </c>
      <c r="I95" s="325" t="e">
        <f t="shared" si="15"/>
        <v>#REF!</v>
      </c>
      <c r="J95" s="325" t="e">
        <f t="shared" si="15"/>
        <v>#REF!</v>
      </c>
      <c r="K95" s="325" t="e">
        <f t="shared" si="15"/>
        <v>#REF!</v>
      </c>
      <c r="L95" s="325" t="e">
        <f t="shared" si="15"/>
        <v>#REF!</v>
      </c>
      <c r="M95" s="325" t="e">
        <f t="shared" si="15"/>
        <v>#REF!</v>
      </c>
      <c r="N95" s="276" t="e">
        <f>SUM(B95:M95)</f>
        <v>#REF!</v>
      </c>
    </row>
    <row r="96" spans="1:14" ht="15.75" customHeight="1">
      <c r="A96" s="283" t="s">
        <v>98</v>
      </c>
      <c r="B96" s="325" t="e">
        <f>SUM(B95)*'Företagsfakta '!$D$24/100</f>
        <v>#REF!</v>
      </c>
      <c r="C96" s="325" t="e">
        <f>SUM(C95)*'Företagsfakta '!$D$24/100</f>
        <v>#REF!</v>
      </c>
      <c r="D96" s="325" t="e">
        <f>SUM(D95)*'Företagsfakta '!$D$24/100</f>
        <v>#REF!</v>
      </c>
      <c r="E96" s="325" t="e">
        <f>SUM(E95)*'Företagsfakta '!$D$24/100</f>
        <v>#REF!</v>
      </c>
      <c r="F96" s="325" t="e">
        <f>SUM(F95)*'Företagsfakta '!$D$24/100</f>
        <v>#REF!</v>
      </c>
      <c r="G96" s="325" t="e">
        <f>SUM(G95)*'Företagsfakta '!$D$24/100</f>
        <v>#REF!</v>
      </c>
      <c r="H96" s="325" t="e">
        <f>SUM(H95)*'Företagsfakta '!$D$24/100</f>
        <v>#REF!</v>
      </c>
      <c r="I96" s="325" t="e">
        <f>SUM(I95)*'Företagsfakta '!$D$24/100</f>
        <v>#REF!</v>
      </c>
      <c r="J96" s="325" t="e">
        <f>SUM(J95)*'Företagsfakta '!$D$24/100</f>
        <v>#REF!</v>
      </c>
      <c r="K96" s="325" t="e">
        <f>SUM(K95)*'Företagsfakta '!$D$24/100</f>
        <v>#REF!</v>
      </c>
      <c r="L96" s="325" t="e">
        <f>SUM(L95)*'Företagsfakta '!$D$24/100</f>
        <v>#REF!</v>
      </c>
      <c r="M96" s="325" t="e">
        <f>SUM(M95)*'Företagsfakta '!$D$24/100</f>
        <v>#REF!</v>
      </c>
      <c r="N96" s="276" t="e">
        <f>SUM(N95)*'Företagsfakta '!$D$24/100</f>
        <v>#REF!</v>
      </c>
    </row>
    <row r="97" spans="1:14" ht="13.5" thickBot="1">
      <c r="A97" s="284"/>
      <c r="B97" s="285"/>
      <c r="C97" s="285"/>
      <c r="D97" s="285"/>
      <c r="E97" s="285"/>
      <c r="F97" s="285"/>
      <c r="G97" s="285"/>
      <c r="H97" s="285"/>
      <c r="I97" s="285"/>
      <c r="J97" s="285"/>
      <c r="K97" s="285"/>
      <c r="L97" s="285"/>
      <c r="M97" s="285"/>
      <c r="N97" s="286"/>
    </row>
    <row r="98" spans="1:14" ht="12.75">
      <c r="A98" s="203"/>
      <c r="B98" s="203"/>
      <c r="C98" s="203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1072"/>
    </row>
    <row r="99" spans="1:14" ht="12.75">
      <c r="A99" s="203"/>
      <c r="B99" s="203"/>
      <c r="C99" s="203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87"/>
    </row>
    <row r="100" spans="1:14" ht="12.75">
      <c r="A100" s="203"/>
      <c r="B100" s="203"/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87"/>
    </row>
    <row r="101" spans="1:14" ht="16.5" thickBot="1">
      <c r="A101" s="178"/>
      <c r="B101" s="179"/>
      <c r="C101" s="179"/>
      <c r="D101" s="179"/>
      <c r="E101" s="288"/>
      <c r="F101" s="289"/>
      <c r="G101" s="179"/>
      <c r="H101" s="179"/>
      <c r="I101" s="179"/>
      <c r="J101" s="179"/>
      <c r="K101" s="179"/>
      <c r="L101" s="179"/>
      <c r="M101" s="179"/>
      <c r="N101" s="181" t="s">
        <v>139</v>
      </c>
    </row>
    <row r="102" spans="1:14" ht="43.5" customHeight="1" thickBot="1">
      <c r="A102" s="182" t="s">
        <v>136</v>
      </c>
      <c r="B102" s="183"/>
      <c r="C102" s="183"/>
      <c r="D102" s="183"/>
      <c r="E102" s="183"/>
      <c r="F102" s="183"/>
      <c r="G102" s="186"/>
      <c r="H102" s="182" t="s">
        <v>1</v>
      </c>
      <c r="I102" s="183"/>
      <c r="J102" s="185" t="str">
        <f>J5</f>
        <v>År 2010</v>
      </c>
      <c r="K102" s="186"/>
      <c r="L102" s="365" t="str">
        <f>L5</f>
        <v>Bihuset</v>
      </c>
      <c r="M102" s="249"/>
      <c r="N102" s="290" t="str">
        <f>N14</f>
        <v> </v>
      </c>
    </row>
    <row r="103" spans="1:14" ht="15.75" customHeight="1" thickBot="1">
      <c r="A103" s="291" t="s">
        <v>353</v>
      </c>
      <c r="B103" s="292"/>
      <c r="C103" s="292"/>
      <c r="D103" s="292"/>
      <c r="E103" s="371" t="s">
        <v>235</v>
      </c>
      <c r="F103" s="548"/>
      <c r="G103" s="153" t="s">
        <v>234</v>
      </c>
      <c r="H103" s="538"/>
      <c r="I103" s="153" t="s">
        <v>125</v>
      </c>
      <c r="J103" s="153"/>
      <c r="K103" s="704" t="s">
        <v>69</v>
      </c>
      <c r="L103" s="705"/>
      <c r="M103" s="704" t="s">
        <v>214</v>
      </c>
      <c r="N103" s="293"/>
    </row>
    <row r="104" spans="1:14" ht="15.75" customHeight="1" thickBot="1">
      <c r="A104" s="1077" t="str">
        <f>Investering!A5</f>
        <v>Slungutrustning</v>
      </c>
      <c r="B104" s="423"/>
      <c r="C104" s="424"/>
      <c r="D104" s="424"/>
      <c r="E104" s="425" t="e">
        <f>Investering!#REF!</f>
        <v>#REF!</v>
      </c>
      <c r="F104" s="426" t="s">
        <v>65</v>
      </c>
      <c r="G104" s="425">
        <f>Sammanställning!Q25</f>
        <v>0</v>
      </c>
      <c r="H104" s="175"/>
      <c r="I104" s="1032" t="e">
        <f>N113</f>
        <v>#REF!</v>
      </c>
      <c r="J104" s="175"/>
      <c r="K104" s="430" t="e">
        <f>(E104*G104/100)+(E104*I104/100)</f>
        <v>#REF!</v>
      </c>
      <c r="L104" s="426"/>
      <c r="M104" s="706" t="e">
        <f>G104+I104-K104</f>
        <v>#REF!</v>
      </c>
      <c r="N104" s="427"/>
    </row>
    <row r="105" spans="1:14" ht="15.75" customHeight="1" thickBot="1">
      <c r="A105" s="1077" t="str">
        <f>Investering!A6</f>
        <v>Slungrumsinredning</v>
      </c>
      <c r="B105" s="428"/>
      <c r="C105" s="429"/>
      <c r="D105" s="429"/>
      <c r="E105" s="425" t="e">
        <f>Investering!#REF!</f>
        <v>#REF!</v>
      </c>
      <c r="F105" s="403" t="s">
        <v>65</v>
      </c>
      <c r="G105" s="425" t="e">
        <f>Sammanställning!#REF!</f>
        <v>#REF!</v>
      </c>
      <c r="H105" s="175"/>
      <c r="I105" s="1032" t="e">
        <f aca="true" t="shared" si="16" ref="I105:I110">N114</f>
        <v>#REF!</v>
      </c>
      <c r="J105" s="175"/>
      <c r="K105" s="430" t="e">
        <f aca="true" t="shared" si="17" ref="K105:K110">(E105*G105/100)+(E105*I105/100)</f>
        <v>#REF!</v>
      </c>
      <c r="L105" s="403"/>
      <c r="M105" s="425" t="e">
        <f>G105+N114-(I105+K105)</f>
        <v>#REF!</v>
      </c>
      <c r="N105" s="431"/>
    </row>
    <row r="106" spans="1:14" ht="15.75" customHeight="1" thickBot="1">
      <c r="A106" s="1077" t="str">
        <f>Investering!A7</f>
        <v>Kylrum</v>
      </c>
      <c r="B106" s="428"/>
      <c r="C106" s="429"/>
      <c r="D106" s="429"/>
      <c r="E106" s="425" t="e">
        <f>Investering!#REF!</f>
        <v>#REF!</v>
      </c>
      <c r="F106" s="403" t="s">
        <v>65</v>
      </c>
      <c r="G106" s="425" t="e">
        <f>Sammanställning!#REF!</f>
        <v>#REF!</v>
      </c>
      <c r="H106" s="175"/>
      <c r="I106" s="1032" t="e">
        <f t="shared" si="16"/>
        <v>#REF!</v>
      </c>
      <c r="J106" s="175"/>
      <c r="K106" s="430" t="e">
        <f t="shared" si="17"/>
        <v>#REF!</v>
      </c>
      <c r="L106" s="403"/>
      <c r="M106" s="425" t="e">
        <f>G106+N115-(I106+K106)</f>
        <v>#REF!</v>
      </c>
      <c r="N106" s="431"/>
    </row>
    <row r="107" spans="1:14" ht="15.75" customHeight="1" thickBot="1">
      <c r="A107" s="1077" t="str">
        <f>Investering!A8</f>
        <v>Bikupor </v>
      </c>
      <c r="B107" s="428"/>
      <c r="C107" s="429"/>
      <c r="D107" s="429"/>
      <c r="E107" s="425" t="e">
        <f>Investering!#REF!</f>
        <v>#REF!</v>
      </c>
      <c r="F107" s="403" t="s">
        <v>65</v>
      </c>
      <c r="G107" s="425" t="e">
        <f>Sammanställning!#REF!</f>
        <v>#REF!</v>
      </c>
      <c r="H107" s="175"/>
      <c r="I107" s="1032" t="e">
        <f t="shared" si="16"/>
        <v>#REF!</v>
      </c>
      <c r="J107" s="175"/>
      <c r="K107" s="430" t="e">
        <f t="shared" si="17"/>
        <v>#REF!</v>
      </c>
      <c r="L107" s="403"/>
      <c r="M107" s="425" t="e">
        <f>G107+N116-(I107+K107)</f>
        <v>#REF!</v>
      </c>
      <c r="N107" s="431"/>
    </row>
    <row r="108" spans="1:14" ht="15.75" customHeight="1" thickBot="1">
      <c r="A108" s="1077" t="str">
        <f>Investering!A9</f>
        <v>Transportfordon</v>
      </c>
      <c r="B108" s="428"/>
      <c r="C108" s="429"/>
      <c r="D108" s="429"/>
      <c r="E108" s="425" t="e">
        <f>Investering!#REF!</f>
        <v>#REF!</v>
      </c>
      <c r="F108" s="403" t="s">
        <v>65</v>
      </c>
      <c r="G108" s="425" t="e">
        <f>Sammanställning!#REF!</f>
        <v>#REF!</v>
      </c>
      <c r="H108" s="175"/>
      <c r="I108" s="1032" t="e">
        <f t="shared" si="16"/>
        <v>#REF!</v>
      </c>
      <c r="J108" s="175"/>
      <c r="K108" s="430" t="e">
        <f t="shared" si="17"/>
        <v>#REF!</v>
      </c>
      <c r="L108" s="403"/>
      <c r="M108" s="425" t="e">
        <f>G108+N117-(I108+K108)</f>
        <v>#REF!</v>
      </c>
      <c r="N108" s="431"/>
    </row>
    <row r="109" spans="1:14" ht="15.75" customHeight="1" thickBot="1">
      <c r="A109" s="1077" t="str">
        <f>Investering!A10</f>
        <v>Värmerum</v>
      </c>
      <c r="B109" s="428"/>
      <c r="C109" s="429"/>
      <c r="D109" s="429"/>
      <c r="E109" s="425" t="e">
        <f>Investering!#REF!</f>
        <v>#REF!</v>
      </c>
      <c r="F109" s="403" t="s">
        <v>65</v>
      </c>
      <c r="G109" s="425" t="e">
        <f>Sammanställning!#REF!</f>
        <v>#REF!</v>
      </c>
      <c r="H109" s="175"/>
      <c r="I109" s="1032" t="e">
        <f t="shared" si="16"/>
        <v>#REF!</v>
      </c>
      <c r="J109" s="175"/>
      <c r="K109" s="430" t="e">
        <f t="shared" si="17"/>
        <v>#REF!</v>
      </c>
      <c r="L109" s="403"/>
      <c r="M109" s="425" t="e">
        <f>G109+N118-(I109+K109)</f>
        <v>#REF!</v>
      </c>
      <c r="N109" s="431"/>
    </row>
    <row r="110" spans="1:14" ht="15.75" customHeight="1" thickBot="1">
      <c r="A110" s="1078" t="str">
        <f>Investering!A12</f>
        <v>Fastighet</v>
      </c>
      <c r="B110" s="432"/>
      <c r="C110" s="433"/>
      <c r="D110" s="433"/>
      <c r="E110" s="430" t="e">
        <f>Investering!#REF!</f>
        <v>#REF!</v>
      </c>
      <c r="F110" s="434" t="s">
        <v>65</v>
      </c>
      <c r="G110" s="430">
        <f>Sammanställning!Q26</f>
        <v>0</v>
      </c>
      <c r="H110" s="180"/>
      <c r="I110" s="1032" t="e">
        <f t="shared" si="16"/>
        <v>#REF!</v>
      </c>
      <c r="J110" s="180"/>
      <c r="K110" s="430" t="e">
        <f t="shared" si="17"/>
        <v>#REF!</v>
      </c>
      <c r="L110" s="434"/>
      <c r="M110" s="430" t="e">
        <f>G110+N120-(I110+K110)</f>
        <v>#REF!</v>
      </c>
      <c r="N110" s="435"/>
    </row>
    <row r="111" spans="1:14" ht="15" customHeight="1" thickBot="1">
      <c r="A111" s="439"/>
      <c r="B111" s="434"/>
      <c r="C111" s="434"/>
      <c r="D111" s="434"/>
      <c r="E111" s="434"/>
      <c r="F111" s="434"/>
      <c r="G111" s="434"/>
      <c r="H111" s="440" t="s">
        <v>208</v>
      </c>
      <c r="I111" s="441"/>
      <c r="J111" s="441"/>
      <c r="K111" s="707" t="e">
        <f>SUM(K104:K110)</f>
        <v>#REF!</v>
      </c>
      <c r="L111" s="401" t="s">
        <v>0</v>
      </c>
      <c r="M111" s="707" t="e">
        <f>SUM(M104:M110)</f>
        <v>#REF!</v>
      </c>
      <c r="N111" s="435"/>
    </row>
    <row r="112" spans="1:14" ht="15.75" customHeight="1" thickBot="1">
      <c r="A112" s="442" t="s">
        <v>213</v>
      </c>
      <c r="B112" s="443" t="s">
        <v>47</v>
      </c>
      <c r="C112" s="444" t="s">
        <v>48</v>
      </c>
      <c r="D112" s="444" t="s">
        <v>49</v>
      </c>
      <c r="E112" s="444" t="s">
        <v>50</v>
      </c>
      <c r="F112" s="444" t="s">
        <v>64</v>
      </c>
      <c r="G112" s="444" t="s">
        <v>52</v>
      </c>
      <c r="H112" s="444" t="s">
        <v>53</v>
      </c>
      <c r="I112" s="444" t="s">
        <v>54</v>
      </c>
      <c r="J112" s="444" t="s">
        <v>55</v>
      </c>
      <c r="K112" s="444" t="s">
        <v>56</v>
      </c>
      <c r="L112" s="444" t="s">
        <v>57</v>
      </c>
      <c r="M112" s="444" t="s">
        <v>58</v>
      </c>
      <c r="N112" s="445" t="s">
        <v>212</v>
      </c>
    </row>
    <row r="113" spans="1:14" ht="15.75" customHeight="1">
      <c r="A113" s="446" t="str">
        <f>Investering!A5</f>
        <v>Slungutrustning</v>
      </c>
      <c r="B113" s="447" t="e">
        <f>Investering!#REF!/3</f>
        <v>#REF!</v>
      </c>
      <c r="C113" s="447" t="e">
        <f>Investering!#REF!/3</f>
        <v>#REF!</v>
      </c>
      <c r="D113" s="447" t="e">
        <f>Investering!#REF!/3</f>
        <v>#REF!</v>
      </c>
      <c r="E113" s="447">
        <f>Investering!$H$5/3</f>
        <v>0</v>
      </c>
      <c r="F113" s="447">
        <f>Investering!$H$5/3</f>
        <v>0</v>
      </c>
      <c r="G113" s="447">
        <f>Investering!$H$5/3</f>
        <v>0</v>
      </c>
      <c r="H113" s="447" t="e">
        <f>Investering!#REF!/3</f>
        <v>#REF!</v>
      </c>
      <c r="I113" s="447" t="e">
        <f>Investering!#REF!/3</f>
        <v>#REF!</v>
      </c>
      <c r="J113" s="447" t="e">
        <f>Investering!#REF!/3</f>
        <v>#REF!</v>
      </c>
      <c r="K113" s="447">
        <f>Investering!$I$5/3</f>
        <v>0</v>
      </c>
      <c r="L113" s="447">
        <f>Investering!$I$5/3</f>
        <v>0</v>
      </c>
      <c r="M113" s="447">
        <f>Investering!$I$5/3</f>
        <v>0</v>
      </c>
      <c r="N113" s="296" t="e">
        <f aca="true" t="shared" si="18" ref="N113:N120">SUM(B113:M113)</f>
        <v>#REF!</v>
      </c>
    </row>
    <row r="114" spans="1:15" ht="15.75" customHeight="1">
      <c r="A114" s="446" t="str">
        <f>Investering!A6</f>
        <v>Slungrumsinredning</v>
      </c>
      <c r="B114" s="447" t="e">
        <f>Investering!#REF!/3</f>
        <v>#REF!</v>
      </c>
      <c r="C114" s="447" t="e">
        <f>Investering!#REF!/3</f>
        <v>#REF!</v>
      </c>
      <c r="D114" s="447" t="e">
        <f>Investering!#REF!/3</f>
        <v>#REF!</v>
      </c>
      <c r="E114" s="447">
        <f>Investering!$H$6/3</f>
        <v>0</v>
      </c>
      <c r="F114" s="447">
        <f>Investering!$H$6/3</f>
        <v>0</v>
      </c>
      <c r="G114" s="447">
        <f>Investering!$H$6/3</f>
        <v>0</v>
      </c>
      <c r="H114" s="447" t="e">
        <f>Investering!#REF!/3</f>
        <v>#REF!</v>
      </c>
      <c r="I114" s="447" t="e">
        <f>Investering!#REF!/3</f>
        <v>#REF!</v>
      </c>
      <c r="J114" s="447" t="e">
        <f>Investering!#REF!/3</f>
        <v>#REF!</v>
      </c>
      <c r="K114" s="447">
        <f>Investering!$I$6/3</f>
        <v>0</v>
      </c>
      <c r="L114" s="447">
        <f>Investering!$I$6/3</f>
        <v>0</v>
      </c>
      <c r="M114" s="447">
        <f>Investering!$I$6/3</f>
        <v>0</v>
      </c>
      <c r="N114" s="296" t="e">
        <f t="shared" si="18"/>
        <v>#REF!</v>
      </c>
      <c r="O114" s="32" t="s">
        <v>0</v>
      </c>
    </row>
    <row r="115" spans="1:14" ht="15.75" customHeight="1">
      <c r="A115" s="446" t="str">
        <f>Investering!A7</f>
        <v>Kylrum</v>
      </c>
      <c r="B115" s="447" t="e">
        <f>Investering!#REF!/3</f>
        <v>#REF!</v>
      </c>
      <c r="C115" s="447" t="e">
        <f>Investering!#REF!/3</f>
        <v>#REF!</v>
      </c>
      <c r="D115" s="447" t="e">
        <f>Investering!#REF!/3</f>
        <v>#REF!</v>
      </c>
      <c r="E115" s="447">
        <f>Investering!$H$7/3</f>
        <v>0</v>
      </c>
      <c r="F115" s="447">
        <f>Investering!$H$7/3</f>
        <v>0</v>
      </c>
      <c r="G115" s="447">
        <f>Investering!$H$7/3</f>
        <v>0</v>
      </c>
      <c r="H115" s="447" t="e">
        <f>Investering!#REF!/3</f>
        <v>#REF!</v>
      </c>
      <c r="I115" s="447" t="e">
        <f>Investering!#REF!/3</f>
        <v>#REF!</v>
      </c>
      <c r="J115" s="447" t="e">
        <f>Investering!#REF!/3</f>
        <v>#REF!</v>
      </c>
      <c r="K115" s="447">
        <f>Investering!$I$7/3</f>
        <v>0</v>
      </c>
      <c r="L115" s="447">
        <f>Investering!$I$7/3</f>
        <v>0</v>
      </c>
      <c r="M115" s="447">
        <f>Investering!$I$7/3</f>
        <v>0</v>
      </c>
      <c r="N115" s="296" t="e">
        <f t="shared" si="18"/>
        <v>#REF!</v>
      </c>
    </row>
    <row r="116" spans="1:14" ht="15.75" customHeight="1">
      <c r="A116" s="446" t="str">
        <f>Investering!A8</f>
        <v>Bikupor </v>
      </c>
      <c r="B116" s="447" t="e">
        <f>Investering!#REF!/3</f>
        <v>#REF!</v>
      </c>
      <c r="C116" s="447" t="e">
        <f>Investering!#REF!/3</f>
        <v>#REF!</v>
      </c>
      <c r="D116" s="447" t="e">
        <f>Investering!#REF!/3</f>
        <v>#REF!</v>
      </c>
      <c r="E116" s="447">
        <f>Investering!$H$8/3</f>
        <v>0</v>
      </c>
      <c r="F116" s="447">
        <f>Investering!$H$8/3</f>
        <v>0</v>
      </c>
      <c r="G116" s="447">
        <f>Investering!$H$8/3</f>
        <v>0</v>
      </c>
      <c r="H116" s="447" t="e">
        <f>Investering!#REF!/3</f>
        <v>#REF!</v>
      </c>
      <c r="I116" s="447" t="e">
        <f>Investering!#REF!/3</f>
        <v>#REF!</v>
      </c>
      <c r="J116" s="447" t="e">
        <f>Investering!#REF!/3</f>
        <v>#REF!</v>
      </c>
      <c r="K116" s="447">
        <f>Investering!$I$8/3</f>
        <v>0</v>
      </c>
      <c r="L116" s="447">
        <f>Investering!$I$8/3</f>
        <v>0</v>
      </c>
      <c r="M116" s="447">
        <f>Investering!$I$8/3</f>
        <v>0</v>
      </c>
      <c r="N116" s="296" t="e">
        <f t="shared" si="18"/>
        <v>#REF!</v>
      </c>
    </row>
    <row r="117" spans="1:14" ht="15.75" customHeight="1">
      <c r="A117" s="446" t="str">
        <f>Investering!A9</f>
        <v>Transportfordon</v>
      </c>
      <c r="B117" s="447" t="e">
        <f>Investering!#REF!/3</f>
        <v>#REF!</v>
      </c>
      <c r="C117" s="447" t="e">
        <f>Investering!#REF!/3</f>
        <v>#REF!</v>
      </c>
      <c r="D117" s="447" t="e">
        <f>Investering!#REF!/3</f>
        <v>#REF!</v>
      </c>
      <c r="E117" s="447">
        <f>Investering!$H$9/3</f>
        <v>0</v>
      </c>
      <c r="F117" s="447">
        <f>Investering!$H$9/3</f>
        <v>0</v>
      </c>
      <c r="G117" s="447">
        <f>Investering!$H$9/3</f>
        <v>0</v>
      </c>
      <c r="H117" s="447" t="e">
        <f>Investering!#REF!/3</f>
        <v>#REF!</v>
      </c>
      <c r="I117" s="447" t="e">
        <f>Investering!#REF!/3</f>
        <v>#REF!</v>
      </c>
      <c r="J117" s="447" t="e">
        <f>Investering!#REF!/3</f>
        <v>#REF!</v>
      </c>
      <c r="K117" s="447">
        <f>Investering!$I$9/3</f>
        <v>0</v>
      </c>
      <c r="L117" s="447">
        <f>Investering!$I$9/3</f>
        <v>0</v>
      </c>
      <c r="M117" s="447">
        <f>Investering!$I$9/3</f>
        <v>0</v>
      </c>
      <c r="N117" s="296" t="e">
        <f t="shared" si="18"/>
        <v>#REF!</v>
      </c>
    </row>
    <row r="118" spans="1:14" ht="15.75" customHeight="1" thickBot="1">
      <c r="A118" s="446" t="str">
        <f>Investering!A10</f>
        <v>Värmerum</v>
      </c>
      <c r="B118" s="447" t="e">
        <f>Investering!#REF!/3</f>
        <v>#REF!</v>
      </c>
      <c r="C118" s="447" t="e">
        <f>Investering!#REF!/3</f>
        <v>#REF!</v>
      </c>
      <c r="D118" s="447" t="e">
        <f>Investering!#REF!/3</f>
        <v>#REF!</v>
      </c>
      <c r="E118" s="447">
        <f>Investering!$H$10/3</f>
        <v>0</v>
      </c>
      <c r="F118" s="447">
        <f>Investering!$H$10/3</f>
        <v>0</v>
      </c>
      <c r="G118" s="447">
        <f>Investering!$H$10/3</f>
        <v>0</v>
      </c>
      <c r="H118" s="447" t="e">
        <f>Investering!#REF!/3</f>
        <v>#REF!</v>
      </c>
      <c r="I118" s="447" t="e">
        <f>Investering!#REF!/3</f>
        <v>#REF!</v>
      </c>
      <c r="J118" s="447" t="e">
        <f>Investering!#REF!/3</f>
        <v>#REF!</v>
      </c>
      <c r="K118" s="447">
        <f>Investering!$I$10/3</f>
        <v>0</v>
      </c>
      <c r="L118" s="447">
        <f>Investering!$I$10/3</f>
        <v>0</v>
      </c>
      <c r="M118" s="447">
        <f>Investering!$I$10/3</f>
        <v>0</v>
      </c>
      <c r="N118" s="296" t="e">
        <f t="shared" si="18"/>
        <v>#REF!</v>
      </c>
    </row>
    <row r="119" spans="1:14" ht="15.75" customHeight="1" thickBot="1">
      <c r="A119" s="446" t="s">
        <v>212</v>
      </c>
      <c r="B119" s="448" t="e">
        <f>SUM(B113:B118)</f>
        <v>#REF!</v>
      </c>
      <c r="C119" s="449" t="e">
        <f>SUM(C113:C118)</f>
        <v>#REF!</v>
      </c>
      <c r="D119" s="449" t="e">
        <f aca="true" t="shared" si="19" ref="D119:N119">SUM(D113:D118)</f>
        <v>#REF!</v>
      </c>
      <c r="E119" s="449">
        <f t="shared" si="19"/>
        <v>0</v>
      </c>
      <c r="F119" s="449">
        <f t="shared" si="19"/>
        <v>0</v>
      </c>
      <c r="G119" s="449">
        <f t="shared" si="19"/>
        <v>0</v>
      </c>
      <c r="H119" s="449" t="e">
        <f t="shared" si="19"/>
        <v>#REF!</v>
      </c>
      <c r="I119" s="449" t="e">
        <f t="shared" si="19"/>
        <v>#REF!</v>
      </c>
      <c r="J119" s="449" t="e">
        <f t="shared" si="19"/>
        <v>#REF!</v>
      </c>
      <c r="K119" s="449">
        <f t="shared" si="19"/>
        <v>0</v>
      </c>
      <c r="L119" s="449">
        <f t="shared" si="19"/>
        <v>0</v>
      </c>
      <c r="M119" s="449">
        <f t="shared" si="19"/>
        <v>0</v>
      </c>
      <c r="N119" s="450" t="e">
        <f t="shared" si="19"/>
        <v>#REF!</v>
      </c>
    </row>
    <row r="120" spans="1:14" ht="15.75" customHeight="1" thickBot="1">
      <c r="A120" s="446" t="str">
        <f>Investering!A12</f>
        <v>Fastighet</v>
      </c>
      <c r="B120" s="447" t="e">
        <f>Investering!#REF!/3</f>
        <v>#REF!</v>
      </c>
      <c r="C120" s="447" t="e">
        <f>Investering!#REF!/3</f>
        <v>#REF!</v>
      </c>
      <c r="D120" s="447" t="e">
        <f>Investering!#REF!/3</f>
        <v>#REF!</v>
      </c>
      <c r="E120" s="447">
        <f>Investering!$H$11/3</f>
        <v>0</v>
      </c>
      <c r="F120" s="447">
        <f>Investering!$H$11/3</f>
        <v>0</v>
      </c>
      <c r="G120" s="447">
        <f>Investering!$H$11/3</f>
        <v>0</v>
      </c>
      <c r="H120" s="447" t="e">
        <f>Investering!#REF!/3</f>
        <v>#REF!</v>
      </c>
      <c r="I120" s="447" t="e">
        <f>Investering!#REF!/3</f>
        <v>#REF!</v>
      </c>
      <c r="J120" s="447" t="e">
        <f>Investering!#REF!/3</f>
        <v>#REF!</v>
      </c>
      <c r="K120" s="447">
        <f>Investering!$I$11/3</f>
        <v>0</v>
      </c>
      <c r="L120" s="447">
        <f>Investering!$I$11/3</f>
        <v>0</v>
      </c>
      <c r="M120" s="447">
        <f>Investering!$I$11/3</f>
        <v>0</v>
      </c>
      <c r="N120" s="297" t="e">
        <f t="shared" si="18"/>
        <v>#REF!</v>
      </c>
    </row>
    <row r="121" spans="1:14" ht="15.75" customHeight="1">
      <c r="A121" s="451" t="s">
        <v>227</v>
      </c>
      <c r="B121" s="452" t="e">
        <f>B119+B120</f>
        <v>#REF!</v>
      </c>
      <c r="C121" s="452" t="e">
        <f aca="true" t="shared" si="20" ref="C121:L121">C119+C120</f>
        <v>#REF!</v>
      </c>
      <c r="D121" s="452" t="e">
        <f t="shared" si="20"/>
        <v>#REF!</v>
      </c>
      <c r="E121" s="452">
        <f t="shared" si="20"/>
        <v>0</v>
      </c>
      <c r="F121" s="452">
        <f t="shared" si="20"/>
        <v>0</v>
      </c>
      <c r="G121" s="452">
        <f t="shared" si="20"/>
        <v>0</v>
      </c>
      <c r="H121" s="452" t="e">
        <f t="shared" si="20"/>
        <v>#REF!</v>
      </c>
      <c r="I121" s="452" t="e">
        <f t="shared" si="20"/>
        <v>#REF!</v>
      </c>
      <c r="J121" s="452" t="e">
        <f t="shared" si="20"/>
        <v>#REF!</v>
      </c>
      <c r="K121" s="452">
        <f t="shared" si="20"/>
        <v>0</v>
      </c>
      <c r="L121" s="452">
        <f t="shared" si="20"/>
        <v>0</v>
      </c>
      <c r="M121" s="452">
        <f>M119+M120</f>
        <v>0</v>
      </c>
      <c r="N121" s="453" t="e">
        <f>N119+N120</f>
        <v>#REF!</v>
      </c>
    </row>
    <row r="122" spans="1:14" ht="15.75" customHeight="1">
      <c r="A122" s="454" t="s">
        <v>164</v>
      </c>
      <c r="B122" s="455" t="e">
        <f>B121*'Företagsfakta '!$D$19/100</f>
        <v>#REF!</v>
      </c>
      <c r="C122" s="325" t="e">
        <f>C121*'Företagsfakta '!$D$19/100</f>
        <v>#REF!</v>
      </c>
      <c r="D122" s="325" t="e">
        <f>D121*'Företagsfakta '!$D$19/100</f>
        <v>#REF!</v>
      </c>
      <c r="E122" s="325">
        <f>E121*'Företagsfakta '!$D$19/100</f>
        <v>0</v>
      </c>
      <c r="F122" s="325">
        <f>F121*'Företagsfakta '!$D$19/100</f>
        <v>0</v>
      </c>
      <c r="G122" s="325">
        <f>G121*'Företagsfakta '!$D$19/100</f>
        <v>0</v>
      </c>
      <c r="H122" s="325" t="e">
        <f>H121*'Företagsfakta '!$D$19/100</f>
        <v>#REF!</v>
      </c>
      <c r="I122" s="325" t="e">
        <f>I121*'Företagsfakta '!$D$19/100</f>
        <v>#REF!</v>
      </c>
      <c r="J122" s="325" t="e">
        <f>J121*'Företagsfakta '!$D$19/100</f>
        <v>#REF!</v>
      </c>
      <c r="K122" s="325">
        <f>K121*'Företagsfakta '!$D$19/100</f>
        <v>0</v>
      </c>
      <c r="L122" s="325">
        <f>L121*'Företagsfakta '!$D$19/100</f>
        <v>0</v>
      </c>
      <c r="M122" s="325">
        <f>M121*'Företagsfakta '!$D$19/100</f>
        <v>0</v>
      </c>
      <c r="N122" s="276" t="e">
        <f>N121*'Företagsfakta '!$D$19/100</f>
        <v>#REF!</v>
      </c>
    </row>
    <row r="123" spans="1:14" ht="15.75" customHeight="1" thickBot="1">
      <c r="A123" s="456" t="s">
        <v>163</v>
      </c>
      <c r="B123" s="457" t="e">
        <f aca="true" t="shared" si="21" ref="B123:N123">B121+B122</f>
        <v>#REF!</v>
      </c>
      <c r="C123" s="458" t="e">
        <f t="shared" si="21"/>
        <v>#REF!</v>
      </c>
      <c r="D123" s="458" t="e">
        <f t="shared" si="21"/>
        <v>#REF!</v>
      </c>
      <c r="E123" s="458">
        <f t="shared" si="21"/>
        <v>0</v>
      </c>
      <c r="F123" s="458">
        <f t="shared" si="21"/>
        <v>0</v>
      </c>
      <c r="G123" s="458">
        <f t="shared" si="21"/>
        <v>0</v>
      </c>
      <c r="H123" s="458" t="e">
        <f t="shared" si="21"/>
        <v>#REF!</v>
      </c>
      <c r="I123" s="458" t="e">
        <f t="shared" si="21"/>
        <v>#REF!</v>
      </c>
      <c r="J123" s="458" t="e">
        <f t="shared" si="21"/>
        <v>#REF!</v>
      </c>
      <c r="K123" s="458">
        <f t="shared" si="21"/>
        <v>0</v>
      </c>
      <c r="L123" s="458">
        <f t="shared" si="21"/>
        <v>0</v>
      </c>
      <c r="M123" s="458">
        <f t="shared" si="21"/>
        <v>0</v>
      </c>
      <c r="N123" s="459" t="e">
        <f t="shared" si="21"/>
        <v>#REF!</v>
      </c>
    </row>
    <row r="124" spans="1:14" ht="12.75">
      <c r="A124" s="460"/>
      <c r="B124" s="461"/>
      <c r="C124" s="461"/>
      <c r="D124" s="461"/>
      <c r="E124" s="461"/>
      <c r="F124" s="461"/>
      <c r="G124" s="461"/>
      <c r="H124" s="461"/>
      <c r="I124" s="461"/>
      <c r="J124" s="461"/>
      <c r="K124" s="461"/>
      <c r="L124" s="461"/>
      <c r="M124" s="461"/>
      <c r="N124" s="461"/>
    </row>
    <row r="125" spans="1:14" ht="12.75">
      <c r="A125" s="199"/>
      <c r="B125" s="298"/>
      <c r="C125" s="298"/>
      <c r="D125" s="298"/>
      <c r="E125" s="298"/>
      <c r="F125" s="298"/>
      <c r="G125" s="298"/>
      <c r="H125" s="298"/>
      <c r="I125" s="298"/>
      <c r="J125" s="298"/>
      <c r="K125" s="298"/>
      <c r="L125" s="298"/>
      <c r="M125" s="298"/>
      <c r="N125" s="298"/>
    </row>
    <row r="126" spans="1:14" ht="8.2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300" t="s">
        <v>0</v>
      </c>
    </row>
    <row r="127" spans="1:14" ht="24" customHeight="1" thickBot="1">
      <c r="A127" s="330" t="s">
        <v>0</v>
      </c>
      <c r="B127" s="178"/>
      <c r="C127" s="178"/>
      <c r="D127" s="178"/>
      <c r="E127" s="178"/>
      <c r="F127" s="178"/>
      <c r="G127" s="222"/>
      <c r="H127" s="222"/>
      <c r="I127" s="222"/>
      <c r="J127" s="222"/>
      <c r="K127" s="222"/>
      <c r="L127" s="222"/>
      <c r="M127" s="222"/>
      <c r="N127" s="1073" t="s">
        <v>265</v>
      </c>
    </row>
    <row r="128" spans="1:14" ht="43.5" customHeight="1" thickBot="1">
      <c r="A128" s="182" t="s">
        <v>146</v>
      </c>
      <c r="B128" s="183"/>
      <c r="C128" s="183"/>
      <c r="D128" s="183"/>
      <c r="E128" s="183"/>
      <c r="F128" s="249"/>
      <c r="G128" s="252"/>
      <c r="H128" s="182" t="s">
        <v>1</v>
      </c>
      <c r="I128" s="249"/>
      <c r="J128" s="256" t="str">
        <f>J5</f>
        <v>År 2010</v>
      </c>
      <c r="K128" s="252"/>
      <c r="L128" s="365" t="str">
        <f>L5</f>
        <v>Bihuset</v>
      </c>
      <c r="M128" s="249"/>
      <c r="N128" s="186"/>
    </row>
    <row r="129" spans="1:14" ht="13.5" thickBot="1">
      <c r="A129" s="331"/>
      <c r="B129" s="244"/>
      <c r="C129" s="244"/>
      <c r="D129" s="244"/>
      <c r="E129" s="244"/>
      <c r="F129" s="244"/>
      <c r="G129" s="244"/>
      <c r="H129" s="244"/>
      <c r="I129" s="244"/>
      <c r="J129" s="244"/>
      <c r="K129" s="332"/>
      <c r="L129" s="244"/>
      <c r="M129" s="244"/>
      <c r="N129" s="333"/>
    </row>
    <row r="130" spans="1:14" ht="15.75" customHeight="1" thickBot="1">
      <c r="A130" s="334" t="s">
        <v>197</v>
      </c>
      <c r="B130" s="118" t="s">
        <v>47</v>
      </c>
      <c r="C130" s="119" t="s">
        <v>48</v>
      </c>
      <c r="D130" s="119" t="s">
        <v>49</v>
      </c>
      <c r="E130" s="119" t="s">
        <v>50</v>
      </c>
      <c r="F130" s="119" t="s">
        <v>51</v>
      </c>
      <c r="G130" s="119" t="s">
        <v>52</v>
      </c>
      <c r="H130" s="119" t="s">
        <v>53</v>
      </c>
      <c r="I130" s="119" t="s">
        <v>54</v>
      </c>
      <c r="J130" s="119" t="s">
        <v>55</v>
      </c>
      <c r="K130" s="119" t="s">
        <v>56</v>
      </c>
      <c r="L130" s="119" t="s">
        <v>57</v>
      </c>
      <c r="M130" s="119" t="s">
        <v>58</v>
      </c>
      <c r="N130" s="188" t="s">
        <v>212</v>
      </c>
    </row>
    <row r="131" spans="1:14" ht="15.75" customHeight="1">
      <c r="A131" s="274" t="s">
        <v>119</v>
      </c>
      <c r="B131" s="410" t="e">
        <f aca="true" t="shared" si="22" ref="B131:M131">B19+B10</f>
        <v>#REF!</v>
      </c>
      <c r="C131" s="410" t="e">
        <f t="shared" si="22"/>
        <v>#REF!</v>
      </c>
      <c r="D131" s="410" t="e">
        <f t="shared" si="22"/>
        <v>#REF!</v>
      </c>
      <c r="E131" s="410" t="e">
        <f t="shared" si="22"/>
        <v>#REF!</v>
      </c>
      <c r="F131" s="410" t="e">
        <f t="shared" si="22"/>
        <v>#REF!</v>
      </c>
      <c r="G131" s="410" t="e">
        <f t="shared" si="22"/>
        <v>#REF!</v>
      </c>
      <c r="H131" s="410" t="e">
        <f t="shared" si="22"/>
        <v>#REF!</v>
      </c>
      <c r="I131" s="410" t="e">
        <f t="shared" si="22"/>
        <v>#REF!</v>
      </c>
      <c r="J131" s="410" t="e">
        <f t="shared" si="22"/>
        <v>#REF!</v>
      </c>
      <c r="K131" s="410" t="e">
        <f t="shared" si="22"/>
        <v>#REF!</v>
      </c>
      <c r="L131" s="410" t="e">
        <f t="shared" si="22"/>
        <v>#REF!</v>
      </c>
      <c r="M131" s="410" t="e">
        <f t="shared" si="22"/>
        <v>#REF!</v>
      </c>
      <c r="N131" s="281" t="e">
        <f>SUM(B131:M131)</f>
        <v>#REF!</v>
      </c>
    </row>
    <row r="132" spans="1:14" ht="15.75" customHeight="1">
      <c r="A132" s="274" t="s">
        <v>198</v>
      </c>
      <c r="B132" s="410" t="e">
        <f aca="true" t="shared" si="23" ref="B132:M132">B42+B32</f>
        <v>#REF!</v>
      </c>
      <c r="C132" s="410" t="e">
        <f t="shared" si="23"/>
        <v>#REF!</v>
      </c>
      <c r="D132" s="410" t="e">
        <f t="shared" si="23"/>
        <v>#REF!</v>
      </c>
      <c r="E132" s="410" t="e">
        <f t="shared" si="23"/>
        <v>#REF!</v>
      </c>
      <c r="F132" s="410" t="e">
        <f t="shared" si="23"/>
        <v>#REF!</v>
      </c>
      <c r="G132" s="410" t="e">
        <f t="shared" si="23"/>
        <v>#REF!</v>
      </c>
      <c r="H132" s="410" t="e">
        <f t="shared" si="23"/>
        <v>#REF!</v>
      </c>
      <c r="I132" s="410" t="e">
        <f t="shared" si="23"/>
        <v>#REF!</v>
      </c>
      <c r="J132" s="410" t="e">
        <f t="shared" si="23"/>
        <v>#REF!</v>
      </c>
      <c r="K132" s="410" t="e">
        <f t="shared" si="23"/>
        <v>#REF!</v>
      </c>
      <c r="L132" s="410" t="e">
        <f t="shared" si="23"/>
        <v>#REF!</v>
      </c>
      <c r="M132" s="410" t="e">
        <f t="shared" si="23"/>
        <v>#REF!</v>
      </c>
      <c r="N132" s="281" t="e">
        <f>SUM(B132:M132)</f>
        <v>#REF!</v>
      </c>
    </row>
    <row r="133" spans="1:14" ht="15.75" customHeight="1">
      <c r="A133" s="282"/>
      <c r="B133" s="462"/>
      <c r="C133" s="462"/>
      <c r="D133" s="462"/>
      <c r="E133" s="462"/>
      <c r="F133" s="462"/>
      <c r="G133" s="462"/>
      <c r="H133" s="462"/>
      <c r="I133" s="462"/>
      <c r="J133" s="462"/>
      <c r="K133" s="462"/>
      <c r="L133" s="462"/>
      <c r="M133" s="462"/>
      <c r="N133" s="463"/>
    </row>
    <row r="134" spans="1:14" ht="15.75" customHeight="1">
      <c r="A134" s="283" t="s">
        <v>199</v>
      </c>
      <c r="B134" s="461" t="e">
        <f aca="true" t="shared" si="24" ref="B134:N134">SUM(B131-B132)</f>
        <v>#REF!</v>
      </c>
      <c r="C134" s="461" t="e">
        <f t="shared" si="24"/>
        <v>#REF!</v>
      </c>
      <c r="D134" s="461" t="e">
        <f t="shared" si="24"/>
        <v>#REF!</v>
      </c>
      <c r="E134" s="461" t="e">
        <f t="shared" si="24"/>
        <v>#REF!</v>
      </c>
      <c r="F134" s="461" t="e">
        <f t="shared" si="24"/>
        <v>#REF!</v>
      </c>
      <c r="G134" s="461" t="e">
        <f t="shared" si="24"/>
        <v>#REF!</v>
      </c>
      <c r="H134" s="461" t="e">
        <f t="shared" si="24"/>
        <v>#REF!</v>
      </c>
      <c r="I134" s="461" t="e">
        <f t="shared" si="24"/>
        <v>#REF!</v>
      </c>
      <c r="J134" s="461" t="e">
        <f t="shared" si="24"/>
        <v>#REF!</v>
      </c>
      <c r="K134" s="461" t="e">
        <f t="shared" si="24"/>
        <v>#REF!</v>
      </c>
      <c r="L134" s="461" t="e">
        <f t="shared" si="24"/>
        <v>#REF!</v>
      </c>
      <c r="M134" s="461" t="e">
        <f t="shared" si="24"/>
        <v>#REF!</v>
      </c>
      <c r="N134" s="464" t="e">
        <f t="shared" si="24"/>
        <v>#REF!</v>
      </c>
    </row>
    <row r="135" spans="1:14" ht="15.75" customHeight="1">
      <c r="A135" s="282"/>
      <c r="B135" s="462"/>
      <c r="C135" s="462"/>
      <c r="D135" s="462"/>
      <c r="E135" s="462"/>
      <c r="F135" s="462"/>
      <c r="G135" s="462"/>
      <c r="H135" s="462"/>
      <c r="I135" s="462"/>
      <c r="J135" s="462"/>
      <c r="K135" s="462"/>
      <c r="L135" s="462"/>
      <c r="M135" s="462"/>
      <c r="N135" s="463"/>
    </row>
    <row r="136" spans="1:14" ht="15.75" customHeight="1">
      <c r="A136" s="283" t="s">
        <v>200</v>
      </c>
      <c r="B136" s="461" t="e">
        <f aca="true" t="shared" si="25" ref="B136:M136">B69</f>
        <v>#REF!</v>
      </c>
      <c r="C136" s="461" t="e">
        <f t="shared" si="25"/>
        <v>#REF!</v>
      </c>
      <c r="D136" s="461" t="e">
        <f t="shared" si="25"/>
        <v>#REF!</v>
      </c>
      <c r="E136" s="461" t="e">
        <f t="shared" si="25"/>
        <v>#REF!</v>
      </c>
      <c r="F136" s="461" t="e">
        <f t="shared" si="25"/>
        <v>#REF!</v>
      </c>
      <c r="G136" s="461" t="e">
        <f t="shared" si="25"/>
        <v>#REF!</v>
      </c>
      <c r="H136" s="461" t="e">
        <f t="shared" si="25"/>
        <v>#REF!</v>
      </c>
      <c r="I136" s="461" t="e">
        <f t="shared" si="25"/>
        <v>#REF!</v>
      </c>
      <c r="J136" s="461" t="e">
        <f t="shared" si="25"/>
        <v>#REF!</v>
      </c>
      <c r="K136" s="461" t="e">
        <f t="shared" si="25"/>
        <v>#REF!</v>
      </c>
      <c r="L136" s="461" t="e">
        <f t="shared" si="25"/>
        <v>#REF!</v>
      </c>
      <c r="M136" s="461" t="e">
        <f t="shared" si="25"/>
        <v>#REF!</v>
      </c>
      <c r="N136" s="281" t="e">
        <f>SUM(B136:M136)</f>
        <v>#REF!</v>
      </c>
    </row>
    <row r="137" spans="1:14" ht="15.75" customHeight="1">
      <c r="A137" s="321" t="s">
        <v>69</v>
      </c>
      <c r="B137" s="465" t="e">
        <f>$K$111/12</f>
        <v>#REF!</v>
      </c>
      <c r="C137" s="465" t="e">
        <f aca="true" t="shared" si="26" ref="C137:M137">$K$111/12</f>
        <v>#REF!</v>
      </c>
      <c r="D137" s="465" t="e">
        <f t="shared" si="26"/>
        <v>#REF!</v>
      </c>
      <c r="E137" s="465" t="e">
        <f t="shared" si="26"/>
        <v>#REF!</v>
      </c>
      <c r="F137" s="465" t="e">
        <f t="shared" si="26"/>
        <v>#REF!</v>
      </c>
      <c r="G137" s="465" t="e">
        <f t="shared" si="26"/>
        <v>#REF!</v>
      </c>
      <c r="H137" s="465" t="e">
        <f t="shared" si="26"/>
        <v>#REF!</v>
      </c>
      <c r="I137" s="465" t="e">
        <f t="shared" si="26"/>
        <v>#REF!</v>
      </c>
      <c r="J137" s="465" t="e">
        <f t="shared" si="26"/>
        <v>#REF!</v>
      </c>
      <c r="K137" s="465" t="e">
        <f t="shared" si="26"/>
        <v>#REF!</v>
      </c>
      <c r="L137" s="465" t="e">
        <f t="shared" si="26"/>
        <v>#REF!</v>
      </c>
      <c r="M137" s="465" t="e">
        <f t="shared" si="26"/>
        <v>#REF!</v>
      </c>
      <c r="N137" s="281" t="e">
        <f>SUM(B137:M137)</f>
        <v>#REF!</v>
      </c>
    </row>
    <row r="138" spans="1:14" ht="15.75" customHeight="1">
      <c r="A138" s="283" t="s">
        <v>201</v>
      </c>
      <c r="B138" s="461" t="e">
        <f aca="true" t="shared" si="27" ref="B138:M138">B95</f>
        <v>#REF!</v>
      </c>
      <c r="C138" s="461" t="e">
        <f t="shared" si="27"/>
        <v>#REF!</v>
      </c>
      <c r="D138" s="461" t="e">
        <f t="shared" si="27"/>
        <v>#REF!</v>
      </c>
      <c r="E138" s="461" t="e">
        <f t="shared" si="27"/>
        <v>#REF!</v>
      </c>
      <c r="F138" s="461" t="e">
        <f t="shared" si="27"/>
        <v>#REF!</v>
      </c>
      <c r="G138" s="461" t="e">
        <f t="shared" si="27"/>
        <v>#REF!</v>
      </c>
      <c r="H138" s="461" t="e">
        <f t="shared" si="27"/>
        <v>#REF!</v>
      </c>
      <c r="I138" s="461" t="e">
        <f t="shared" si="27"/>
        <v>#REF!</v>
      </c>
      <c r="J138" s="461" t="e">
        <f t="shared" si="27"/>
        <v>#REF!</v>
      </c>
      <c r="K138" s="461" t="e">
        <f t="shared" si="27"/>
        <v>#REF!</v>
      </c>
      <c r="L138" s="461" t="e">
        <f t="shared" si="27"/>
        <v>#REF!</v>
      </c>
      <c r="M138" s="461" t="e">
        <f t="shared" si="27"/>
        <v>#REF!</v>
      </c>
      <c r="N138" s="281" t="e">
        <f>SUM(B138:M138)</f>
        <v>#REF!</v>
      </c>
    </row>
    <row r="139" spans="1:14" ht="15.75" customHeight="1">
      <c r="A139" s="282" t="s">
        <v>202</v>
      </c>
      <c r="B139" s="466" t="e">
        <f>B138*'Företagsfakta '!$D$24/100</f>
        <v>#REF!</v>
      </c>
      <c r="C139" s="466" t="e">
        <f>C138*'Företagsfakta '!$D$24/100</f>
        <v>#REF!</v>
      </c>
      <c r="D139" s="466" t="e">
        <f>D138*'Företagsfakta '!$D$24/100</f>
        <v>#REF!</v>
      </c>
      <c r="E139" s="466" t="e">
        <f>E138*'Företagsfakta '!$D$24/100</f>
        <v>#REF!</v>
      </c>
      <c r="F139" s="466" t="e">
        <f>F138*'Företagsfakta '!$D$24/100</f>
        <v>#REF!</v>
      </c>
      <c r="G139" s="466" t="e">
        <f>G138*'Företagsfakta '!$D$24/100</f>
        <v>#REF!</v>
      </c>
      <c r="H139" s="466" t="e">
        <f>H138*'Företagsfakta '!$D$24/100</f>
        <v>#REF!</v>
      </c>
      <c r="I139" s="466" t="e">
        <f>I138*'Företagsfakta '!$D$24/100</f>
        <v>#REF!</v>
      </c>
      <c r="J139" s="466" t="e">
        <f>J138*'Företagsfakta '!$D$24/100</f>
        <v>#REF!</v>
      </c>
      <c r="K139" s="466" t="e">
        <f>K138*'Företagsfakta '!$D$24/100</f>
        <v>#REF!</v>
      </c>
      <c r="L139" s="466" t="e">
        <f>L138*'Företagsfakta '!$D$24/100</f>
        <v>#REF!</v>
      </c>
      <c r="M139" s="466" t="e">
        <f>M138*'Företagsfakta '!$D$24/100</f>
        <v>#REF!</v>
      </c>
      <c r="N139" s="463" t="e">
        <f>SUM(B139:M139)</f>
        <v>#REF!</v>
      </c>
    </row>
    <row r="140" spans="1:14" ht="15.75" customHeight="1">
      <c r="A140" s="283" t="s">
        <v>203</v>
      </c>
      <c r="B140" s="461" t="e">
        <f aca="true" t="shared" si="28" ref="B140:M140">SUM(B136:B139)</f>
        <v>#REF!</v>
      </c>
      <c r="C140" s="461" t="e">
        <f t="shared" si="28"/>
        <v>#REF!</v>
      </c>
      <c r="D140" s="461" t="e">
        <f t="shared" si="28"/>
        <v>#REF!</v>
      </c>
      <c r="E140" s="461" t="e">
        <f t="shared" si="28"/>
        <v>#REF!</v>
      </c>
      <c r="F140" s="461" t="e">
        <f t="shared" si="28"/>
        <v>#REF!</v>
      </c>
      <c r="G140" s="461" t="e">
        <f t="shared" si="28"/>
        <v>#REF!</v>
      </c>
      <c r="H140" s="461" t="e">
        <f t="shared" si="28"/>
        <v>#REF!</v>
      </c>
      <c r="I140" s="461" t="e">
        <f t="shared" si="28"/>
        <v>#REF!</v>
      </c>
      <c r="J140" s="461" t="e">
        <f t="shared" si="28"/>
        <v>#REF!</v>
      </c>
      <c r="K140" s="461" t="e">
        <f t="shared" si="28"/>
        <v>#REF!</v>
      </c>
      <c r="L140" s="461" t="e">
        <f t="shared" si="28"/>
        <v>#REF!</v>
      </c>
      <c r="M140" s="461" t="e">
        <f t="shared" si="28"/>
        <v>#REF!</v>
      </c>
      <c r="N140" s="281" t="e">
        <f>SUM(B140:M140)</f>
        <v>#REF!</v>
      </c>
    </row>
    <row r="141" spans="1:14" ht="15.75" customHeight="1">
      <c r="A141" s="283" t="s">
        <v>204</v>
      </c>
      <c r="B141" s="325"/>
      <c r="C141" s="325"/>
      <c r="D141" s="325"/>
      <c r="E141" s="325"/>
      <c r="F141" s="325"/>
      <c r="G141" s="325"/>
      <c r="H141" s="325"/>
      <c r="I141" s="325"/>
      <c r="J141" s="325"/>
      <c r="K141" s="325"/>
      <c r="L141" s="325"/>
      <c r="M141" s="325"/>
      <c r="N141" s="281"/>
    </row>
    <row r="142" spans="1:14" ht="15.75" customHeight="1">
      <c r="A142" s="283" t="s">
        <v>71</v>
      </c>
      <c r="B142" s="325" t="e">
        <f aca="true" t="shared" si="29" ref="B142:N142">B134-B140</f>
        <v>#REF!</v>
      </c>
      <c r="C142" s="325" t="e">
        <f t="shared" si="29"/>
        <v>#REF!</v>
      </c>
      <c r="D142" s="325" t="e">
        <f t="shared" si="29"/>
        <v>#REF!</v>
      </c>
      <c r="E142" s="325" t="e">
        <f t="shared" si="29"/>
        <v>#REF!</v>
      </c>
      <c r="F142" s="325" t="e">
        <f t="shared" si="29"/>
        <v>#REF!</v>
      </c>
      <c r="G142" s="325" t="e">
        <f t="shared" si="29"/>
        <v>#REF!</v>
      </c>
      <c r="H142" s="325" t="e">
        <f t="shared" si="29"/>
        <v>#REF!</v>
      </c>
      <c r="I142" s="325" t="e">
        <f t="shared" si="29"/>
        <v>#REF!</v>
      </c>
      <c r="J142" s="325" t="e">
        <f t="shared" si="29"/>
        <v>#REF!</v>
      </c>
      <c r="K142" s="325" t="e">
        <f t="shared" si="29"/>
        <v>#REF!</v>
      </c>
      <c r="L142" s="325" t="e">
        <f t="shared" si="29"/>
        <v>#REF!</v>
      </c>
      <c r="M142" s="325" t="e">
        <f t="shared" si="29"/>
        <v>#REF!</v>
      </c>
      <c r="N142" s="467" t="e">
        <f t="shared" si="29"/>
        <v>#REF!</v>
      </c>
    </row>
    <row r="143" spans="1:14" ht="15.75" customHeight="1">
      <c r="A143" s="283" t="s">
        <v>205</v>
      </c>
      <c r="B143" s="410"/>
      <c r="C143" s="410"/>
      <c r="D143" s="410"/>
      <c r="E143" s="410"/>
      <c r="F143" s="410"/>
      <c r="G143" s="410"/>
      <c r="H143" s="410"/>
      <c r="I143" s="410"/>
      <c r="J143" s="410"/>
      <c r="K143" s="410"/>
      <c r="L143" s="410"/>
      <c r="M143" s="410"/>
      <c r="N143" s="281"/>
    </row>
    <row r="144" spans="1:14" ht="15.75" customHeight="1">
      <c r="A144" s="283" t="s">
        <v>211</v>
      </c>
      <c r="B144" s="325" t="e">
        <f aca="true" t="shared" si="30" ref="B144:M144">SUM(B259:B260)-B267</f>
        <v>#REF!</v>
      </c>
      <c r="C144" s="325" t="e">
        <f t="shared" si="30"/>
        <v>#REF!</v>
      </c>
      <c r="D144" s="325" t="e">
        <f t="shared" si="30"/>
        <v>#REF!</v>
      </c>
      <c r="E144" s="325" t="e">
        <f t="shared" si="30"/>
        <v>#REF!</v>
      </c>
      <c r="F144" s="325" t="e">
        <f t="shared" si="30"/>
        <v>#REF!</v>
      </c>
      <c r="G144" s="325" t="e">
        <f t="shared" si="30"/>
        <v>#REF!</v>
      </c>
      <c r="H144" s="325" t="e">
        <f t="shared" si="30"/>
        <v>#REF!</v>
      </c>
      <c r="I144" s="325" t="e">
        <f t="shared" si="30"/>
        <v>#REF!</v>
      </c>
      <c r="J144" s="325" t="e">
        <f t="shared" si="30"/>
        <v>#REF!</v>
      </c>
      <c r="K144" s="325" t="e">
        <f t="shared" si="30"/>
        <v>#REF!</v>
      </c>
      <c r="L144" s="325" t="e">
        <f t="shared" si="30"/>
        <v>#REF!</v>
      </c>
      <c r="M144" s="325" t="e">
        <f t="shared" si="30"/>
        <v>#REF!</v>
      </c>
      <c r="N144" s="281" t="e">
        <f>SUM(B144:M144)</f>
        <v>#REF!</v>
      </c>
    </row>
    <row r="145" spans="1:14" ht="15.75" customHeight="1">
      <c r="A145" s="274" t="s">
        <v>206</v>
      </c>
      <c r="B145" s="410"/>
      <c r="C145" s="410"/>
      <c r="D145" s="410"/>
      <c r="E145" s="410"/>
      <c r="F145" s="468"/>
      <c r="G145" s="410"/>
      <c r="H145" s="410"/>
      <c r="I145" s="410"/>
      <c r="J145" s="410"/>
      <c r="K145" s="410"/>
      <c r="L145" s="410"/>
      <c r="M145" s="410"/>
      <c r="N145" s="281"/>
    </row>
    <row r="146" spans="1:14" ht="15.75" customHeight="1">
      <c r="A146" s="277" t="s">
        <v>71</v>
      </c>
      <c r="B146" s="469" t="e">
        <f aca="true" t="shared" si="31" ref="B146:N146">B142-B144</f>
        <v>#REF!</v>
      </c>
      <c r="C146" s="469" t="e">
        <f t="shared" si="31"/>
        <v>#REF!</v>
      </c>
      <c r="D146" s="469" t="e">
        <f t="shared" si="31"/>
        <v>#REF!</v>
      </c>
      <c r="E146" s="469" t="e">
        <f t="shared" si="31"/>
        <v>#REF!</v>
      </c>
      <c r="F146" s="469" t="e">
        <f t="shared" si="31"/>
        <v>#REF!</v>
      </c>
      <c r="G146" s="469" t="e">
        <f t="shared" si="31"/>
        <v>#REF!</v>
      </c>
      <c r="H146" s="469" t="e">
        <f t="shared" si="31"/>
        <v>#REF!</v>
      </c>
      <c r="I146" s="469" t="e">
        <f t="shared" si="31"/>
        <v>#REF!</v>
      </c>
      <c r="J146" s="469" t="e">
        <f t="shared" si="31"/>
        <v>#REF!</v>
      </c>
      <c r="K146" s="469" t="e">
        <f t="shared" si="31"/>
        <v>#REF!</v>
      </c>
      <c r="L146" s="469" t="e">
        <f t="shared" si="31"/>
        <v>#REF!</v>
      </c>
      <c r="M146" s="469" t="e">
        <f t="shared" si="31"/>
        <v>#REF!</v>
      </c>
      <c r="N146" s="463" t="e">
        <f t="shared" si="31"/>
        <v>#REF!</v>
      </c>
    </row>
    <row r="147" spans="1:14" ht="15.75" customHeight="1">
      <c r="A147" s="274" t="s">
        <v>217</v>
      </c>
      <c r="B147" s="410"/>
      <c r="C147" s="410"/>
      <c r="D147" s="410"/>
      <c r="E147" s="410"/>
      <c r="F147" s="410"/>
      <c r="G147" s="410"/>
      <c r="H147" s="410"/>
      <c r="I147" s="410"/>
      <c r="J147" s="410"/>
      <c r="K147" s="410"/>
      <c r="L147" s="410"/>
      <c r="M147" s="410"/>
      <c r="N147" s="281"/>
    </row>
    <row r="148" spans="1:14" ht="15.75" customHeight="1">
      <c r="A148" s="282" t="s">
        <v>197</v>
      </c>
      <c r="B148" s="469" t="e">
        <f>B146</f>
        <v>#REF!</v>
      </c>
      <c r="C148" s="469" t="e">
        <f aca="true" t="shared" si="32" ref="C148:M148">C146+B148</f>
        <v>#REF!</v>
      </c>
      <c r="D148" s="469" t="e">
        <f t="shared" si="32"/>
        <v>#REF!</v>
      </c>
      <c r="E148" s="469" t="e">
        <f t="shared" si="32"/>
        <v>#REF!</v>
      </c>
      <c r="F148" s="469" t="e">
        <f t="shared" si="32"/>
        <v>#REF!</v>
      </c>
      <c r="G148" s="469" t="e">
        <f t="shared" si="32"/>
        <v>#REF!</v>
      </c>
      <c r="H148" s="469" t="e">
        <f t="shared" si="32"/>
        <v>#REF!</v>
      </c>
      <c r="I148" s="469" t="e">
        <f t="shared" si="32"/>
        <v>#REF!</v>
      </c>
      <c r="J148" s="469" t="e">
        <f t="shared" si="32"/>
        <v>#REF!</v>
      </c>
      <c r="K148" s="469" t="e">
        <f t="shared" si="32"/>
        <v>#REF!</v>
      </c>
      <c r="L148" s="469" t="e">
        <f t="shared" si="32"/>
        <v>#REF!</v>
      </c>
      <c r="M148" s="469" t="e">
        <f t="shared" si="32"/>
        <v>#REF!</v>
      </c>
      <c r="N148" s="463" t="e">
        <f>M148</f>
        <v>#REF!</v>
      </c>
    </row>
    <row r="149" spans="1:14" ht="15.75" customHeight="1">
      <c r="A149" s="283" t="s">
        <v>147</v>
      </c>
      <c r="B149" s="325"/>
      <c r="C149" s="410"/>
      <c r="D149" s="410"/>
      <c r="E149" s="410"/>
      <c r="F149" s="468"/>
      <c r="G149" s="410"/>
      <c r="H149" s="325"/>
      <c r="I149" s="410"/>
      <c r="J149" s="410"/>
      <c r="K149" s="468"/>
      <c r="L149" s="410"/>
      <c r="M149" s="410"/>
      <c r="N149" s="281"/>
    </row>
    <row r="150" spans="1:14" ht="15.75" customHeight="1">
      <c r="A150" s="282" t="s">
        <v>218</v>
      </c>
      <c r="B150" s="469" t="e">
        <f>B131</f>
        <v>#REF!</v>
      </c>
      <c r="C150" s="408" t="e">
        <f aca="true" t="shared" si="33" ref="C150:M150">B150+C131</f>
        <v>#REF!</v>
      </c>
      <c r="D150" s="408" t="e">
        <f t="shared" si="33"/>
        <v>#REF!</v>
      </c>
      <c r="E150" s="408" t="e">
        <f t="shared" si="33"/>
        <v>#REF!</v>
      </c>
      <c r="F150" s="408" t="e">
        <f t="shared" si="33"/>
        <v>#REF!</v>
      </c>
      <c r="G150" s="408" t="e">
        <f t="shared" si="33"/>
        <v>#REF!</v>
      </c>
      <c r="H150" s="408" t="e">
        <f t="shared" si="33"/>
        <v>#REF!</v>
      </c>
      <c r="I150" s="408" t="e">
        <f t="shared" si="33"/>
        <v>#REF!</v>
      </c>
      <c r="J150" s="408" t="e">
        <f t="shared" si="33"/>
        <v>#REF!</v>
      </c>
      <c r="K150" s="408" t="e">
        <f t="shared" si="33"/>
        <v>#REF!</v>
      </c>
      <c r="L150" s="408" t="e">
        <f t="shared" si="33"/>
        <v>#REF!</v>
      </c>
      <c r="M150" s="408" t="e">
        <f t="shared" si="33"/>
        <v>#REF!</v>
      </c>
      <c r="N150" s="470" t="e">
        <f>M150</f>
        <v>#REF!</v>
      </c>
    </row>
    <row r="151" spans="1:14" ht="15.75" customHeight="1" thickBot="1">
      <c r="A151" s="306"/>
      <c r="B151" s="441"/>
      <c r="C151" s="401"/>
      <c r="D151" s="401"/>
      <c r="E151" s="401"/>
      <c r="F151" s="401"/>
      <c r="G151" s="401"/>
      <c r="H151" s="401"/>
      <c r="I151" s="401"/>
      <c r="J151" s="401"/>
      <c r="K151" s="401"/>
      <c r="L151" s="401"/>
      <c r="M151" s="401"/>
      <c r="N151" s="1075"/>
    </row>
    <row r="152" spans="1:14" ht="15.75" customHeight="1">
      <c r="A152" s="1051"/>
      <c r="B152" s="410"/>
      <c r="C152" s="325"/>
      <c r="D152" s="325"/>
      <c r="E152" s="325"/>
      <c r="F152" s="325"/>
      <c r="G152" s="325"/>
      <c r="H152" s="325"/>
      <c r="I152" s="325"/>
      <c r="J152" s="325"/>
      <c r="K152" s="325"/>
      <c r="L152" s="325"/>
      <c r="M152" s="325"/>
      <c r="N152" s="1074"/>
    </row>
    <row r="153" spans="1:14" ht="15.75" customHeight="1">
      <c r="A153" s="1051"/>
      <c r="B153" s="410"/>
      <c r="C153" s="325"/>
      <c r="D153" s="325"/>
      <c r="E153" s="325"/>
      <c r="F153" s="325"/>
      <c r="G153" s="325"/>
      <c r="H153" s="325"/>
      <c r="I153" s="325"/>
      <c r="J153" s="325"/>
      <c r="K153" s="325"/>
      <c r="L153" s="325"/>
      <c r="M153" s="325"/>
      <c r="N153" s="1074"/>
    </row>
    <row r="154" spans="1:14" ht="18.75" customHeight="1">
      <c r="A154" s="175"/>
      <c r="B154" s="203"/>
      <c r="C154" s="299"/>
      <c r="D154" s="245"/>
      <c r="E154" s="299"/>
      <c r="F154" s="299"/>
      <c r="G154" s="203"/>
      <c r="H154" s="299"/>
      <c r="I154" s="299"/>
      <c r="J154" s="299"/>
      <c r="K154" s="299"/>
      <c r="L154" s="203"/>
      <c r="M154" s="299"/>
      <c r="N154" s="245"/>
    </row>
    <row r="155" spans="1:14" ht="24" customHeight="1" thickBot="1">
      <c r="A155" s="337"/>
      <c r="B155" s="338"/>
      <c r="C155" s="339"/>
      <c r="D155" s="338"/>
      <c r="E155" s="340"/>
      <c r="F155" s="340"/>
      <c r="G155" s="338"/>
      <c r="H155" s="340"/>
      <c r="I155" s="338"/>
      <c r="J155" s="341"/>
      <c r="K155" s="338"/>
      <c r="L155" s="338"/>
      <c r="M155" s="338"/>
      <c r="N155" s="1076" t="s">
        <v>61</v>
      </c>
    </row>
    <row r="156" spans="1:14" ht="43.5" customHeight="1" thickBot="1">
      <c r="A156" s="365" t="s">
        <v>197</v>
      </c>
      <c r="B156" s="249"/>
      <c r="C156" s="342"/>
      <c r="D156" s="249"/>
      <c r="E156" s="183"/>
      <c r="F156" s="183"/>
      <c r="G156" s="249"/>
      <c r="H156" s="182" t="s">
        <v>1</v>
      </c>
      <c r="I156" s="249"/>
      <c r="J156" s="256" t="str">
        <f>J5</f>
        <v>År 2010</v>
      </c>
      <c r="K156" s="252"/>
      <c r="L156" s="365" t="str">
        <f>L5</f>
        <v>Bihuset</v>
      </c>
      <c r="M156" s="249"/>
      <c r="N156" s="343"/>
    </row>
    <row r="157" spans="1:14" ht="20.25">
      <c r="A157" s="344"/>
      <c r="B157" s="345"/>
      <c r="C157" s="299"/>
      <c r="D157" s="346" t="s">
        <v>141</v>
      </c>
      <c r="E157" s="346"/>
      <c r="F157" s="347" t="str">
        <f>L5</f>
        <v>Bihuset</v>
      </c>
      <c r="G157" s="348"/>
      <c r="H157" s="299"/>
      <c r="I157" s="299"/>
      <c r="J157" s="299"/>
      <c r="K157" s="349" t="s">
        <v>65</v>
      </c>
      <c r="L157" s="275"/>
      <c r="M157" s="350" t="s">
        <v>66</v>
      </c>
      <c r="N157" s="145"/>
    </row>
    <row r="158" spans="1:14" ht="15.75" customHeight="1">
      <c r="A158" s="344"/>
      <c r="B158" s="299"/>
      <c r="C158" s="244"/>
      <c r="D158" s="261" t="s">
        <v>151</v>
      </c>
      <c r="E158" s="351"/>
      <c r="F158" s="352"/>
      <c r="G158" s="351"/>
      <c r="H158" s="352"/>
      <c r="I158" s="352"/>
      <c r="J158" s="352"/>
      <c r="K158" s="471" t="e">
        <f>M158/$M$158</f>
        <v>#REF!</v>
      </c>
      <c r="L158" s="478"/>
      <c r="M158" s="479" t="e">
        <f>N19+N10</f>
        <v>#REF!</v>
      </c>
      <c r="N158" s="145"/>
    </row>
    <row r="159" spans="1:14" ht="15.75" customHeight="1">
      <c r="A159" s="344"/>
      <c r="B159" s="299"/>
      <c r="C159" s="244"/>
      <c r="D159" s="261" t="s">
        <v>266</v>
      </c>
      <c r="E159" s="351"/>
      <c r="F159" s="351"/>
      <c r="G159" s="351"/>
      <c r="H159" s="351"/>
      <c r="I159" s="352"/>
      <c r="J159" s="352"/>
      <c r="K159" s="472"/>
      <c r="L159" s="480">
        <f>'Företagsfakta '!J5+'Företagsfakta '!J8</f>
        <v>0</v>
      </c>
      <c r="M159" s="481"/>
      <c r="N159" s="145"/>
    </row>
    <row r="160" spans="1:14" ht="15.75" customHeight="1">
      <c r="A160" s="344"/>
      <c r="B160" s="299"/>
      <c r="C160" s="244"/>
      <c r="D160" s="261" t="s">
        <v>152</v>
      </c>
      <c r="E160" s="351"/>
      <c r="F160" s="351"/>
      <c r="G160" s="351"/>
      <c r="H160" s="351"/>
      <c r="I160" s="352"/>
      <c r="J160" s="352"/>
      <c r="K160" s="471" t="s">
        <v>0</v>
      </c>
      <c r="L160" s="480" t="e">
        <f>N42+N32</f>
        <v>#REF!</v>
      </c>
      <c r="M160" s="481"/>
      <c r="N160" s="145"/>
    </row>
    <row r="161" spans="1:14" ht="15.75" customHeight="1">
      <c r="A161" s="344"/>
      <c r="B161" s="299"/>
      <c r="C161" s="244"/>
      <c r="D161" s="353" t="s">
        <v>67</v>
      </c>
      <c r="E161" s="354"/>
      <c r="F161" s="335"/>
      <c r="G161" s="354"/>
      <c r="H161" s="335"/>
      <c r="I161" s="335"/>
      <c r="J161" s="335"/>
      <c r="K161" s="473"/>
      <c r="L161" s="482"/>
      <c r="M161" s="483" t="e">
        <f>L160+L159</f>
        <v>#REF!</v>
      </c>
      <c r="N161" s="145"/>
    </row>
    <row r="162" spans="1:14" ht="15.75" customHeight="1">
      <c r="A162" s="344"/>
      <c r="B162" s="299"/>
      <c r="C162" s="244"/>
      <c r="D162" s="261" t="s">
        <v>153</v>
      </c>
      <c r="E162" s="351"/>
      <c r="F162" s="352"/>
      <c r="G162" s="351"/>
      <c r="H162" s="352"/>
      <c r="I162" s="352"/>
      <c r="J162" s="352"/>
      <c r="K162" s="472"/>
      <c r="L162" s="478"/>
      <c r="M162" s="479">
        <f>'Företagsfakta '!J6+'Företagsfakta '!J9</f>
        <v>0</v>
      </c>
      <c r="N162" s="145"/>
    </row>
    <row r="163" spans="1:14" ht="15.75" customHeight="1">
      <c r="A163" s="344"/>
      <c r="B163" s="299"/>
      <c r="C163" s="244"/>
      <c r="D163" s="353" t="s">
        <v>155</v>
      </c>
      <c r="E163" s="354"/>
      <c r="F163" s="335"/>
      <c r="G163" s="354"/>
      <c r="H163" s="335"/>
      <c r="I163" s="335"/>
      <c r="J163" s="354"/>
      <c r="K163" s="474" t="e">
        <f>M163/$M$158</f>
        <v>#REF!</v>
      </c>
      <c r="L163" s="482"/>
      <c r="M163" s="483" t="e">
        <f>SUM(M158-M161+M162)</f>
        <v>#REF!</v>
      </c>
      <c r="N163" s="145"/>
    </row>
    <row r="164" spans="1:14" ht="15.75" customHeight="1">
      <c r="A164" s="344"/>
      <c r="B164" s="244"/>
      <c r="C164" s="244"/>
      <c r="D164" s="244"/>
      <c r="E164" s="244"/>
      <c r="F164" s="244"/>
      <c r="G164" s="244"/>
      <c r="H164" s="299"/>
      <c r="I164" s="299"/>
      <c r="J164" s="355"/>
      <c r="K164" s="475"/>
      <c r="L164" s="484"/>
      <c r="M164" s="484"/>
      <c r="N164" s="145"/>
    </row>
    <row r="165" spans="1:14" ht="15.75" customHeight="1">
      <c r="A165" s="344"/>
      <c r="B165" s="244"/>
      <c r="C165" s="244"/>
      <c r="D165" s="346" t="s">
        <v>140</v>
      </c>
      <c r="E165" s="356"/>
      <c r="F165" s="356" t="str">
        <f>L5</f>
        <v>Bihuset</v>
      </c>
      <c r="G165" s="356"/>
      <c r="H165" s="357"/>
      <c r="I165" s="299"/>
      <c r="J165" s="246"/>
      <c r="K165" s="475"/>
      <c r="L165" s="484"/>
      <c r="M165" s="484"/>
      <c r="N165" s="145"/>
    </row>
    <row r="166" spans="1:14" ht="15.75" customHeight="1">
      <c r="A166" s="344"/>
      <c r="B166" s="244"/>
      <c r="C166" s="244"/>
      <c r="D166" s="346"/>
      <c r="E166" s="356"/>
      <c r="F166" s="356"/>
      <c r="G166" s="356"/>
      <c r="H166" s="357"/>
      <c r="I166" s="299"/>
      <c r="J166" s="246"/>
      <c r="K166" s="475"/>
      <c r="L166" s="484"/>
      <c r="M166" s="484"/>
      <c r="N166" s="145"/>
    </row>
    <row r="167" spans="1:14" ht="15.75" customHeight="1">
      <c r="A167" s="344"/>
      <c r="B167" s="244"/>
      <c r="C167" s="244"/>
      <c r="D167" s="261" t="s">
        <v>156</v>
      </c>
      <c r="E167" s="351"/>
      <c r="F167" s="351"/>
      <c r="G167" s="351"/>
      <c r="H167" s="352"/>
      <c r="I167" s="352"/>
      <c r="J167" s="351"/>
      <c r="K167" s="471" t="e">
        <f>M167/$M$158</f>
        <v>#REF!</v>
      </c>
      <c r="L167" s="478"/>
      <c r="M167" s="479" t="e">
        <f>N69</f>
        <v>#REF!</v>
      </c>
      <c r="N167" s="145"/>
    </row>
    <row r="168" spans="1:14" ht="15.75" customHeight="1">
      <c r="A168" s="344"/>
      <c r="B168" s="244"/>
      <c r="C168" s="244"/>
      <c r="D168" s="261" t="s">
        <v>69</v>
      </c>
      <c r="E168" s="351"/>
      <c r="F168" s="351"/>
      <c r="G168" s="351"/>
      <c r="H168" s="352"/>
      <c r="I168" s="352"/>
      <c r="J168" s="351"/>
      <c r="K168" s="471" t="e">
        <f>M168/$M$158</f>
        <v>#REF!</v>
      </c>
      <c r="L168" s="478"/>
      <c r="M168" s="479" t="e">
        <f>K111</f>
        <v>#REF!</v>
      </c>
      <c r="N168" s="145"/>
    </row>
    <row r="169" spans="1:14" ht="15.75" customHeight="1">
      <c r="A169" s="344"/>
      <c r="B169" s="244"/>
      <c r="C169" s="244"/>
      <c r="D169" s="261" t="s">
        <v>68</v>
      </c>
      <c r="E169" s="351"/>
      <c r="F169" s="351"/>
      <c r="G169" s="351"/>
      <c r="H169" s="352"/>
      <c r="I169" s="352"/>
      <c r="J169" s="351"/>
      <c r="K169" s="471" t="e">
        <f>M169/$M$158</f>
        <v>#REF!</v>
      </c>
      <c r="L169" s="478"/>
      <c r="M169" s="479" t="e">
        <f>SUM(N95:N96)</f>
        <v>#REF!</v>
      </c>
      <c r="N169" s="145"/>
    </row>
    <row r="170" spans="1:14" ht="15.75" customHeight="1">
      <c r="A170" s="344"/>
      <c r="B170" s="299"/>
      <c r="C170" s="244"/>
      <c r="D170" s="261" t="s">
        <v>70</v>
      </c>
      <c r="E170" s="351"/>
      <c r="F170" s="351"/>
      <c r="G170" s="351"/>
      <c r="H170" s="352"/>
      <c r="I170" s="352"/>
      <c r="J170" s="351"/>
      <c r="K170" s="472"/>
      <c r="L170" s="478"/>
      <c r="M170" s="481"/>
      <c r="N170" s="145"/>
    </row>
    <row r="171" spans="1:14" ht="15.75" customHeight="1">
      <c r="A171" s="344"/>
      <c r="B171" s="299"/>
      <c r="C171" s="244"/>
      <c r="D171" s="261" t="s">
        <v>70</v>
      </c>
      <c r="E171" s="351"/>
      <c r="F171" s="351"/>
      <c r="G171" s="351"/>
      <c r="H171" s="352"/>
      <c r="I171" s="352"/>
      <c r="J171" s="351"/>
      <c r="K171" s="472"/>
      <c r="L171" s="478"/>
      <c r="M171" s="481"/>
      <c r="N171" s="145"/>
    </row>
    <row r="172" spans="1:14" ht="15.75" customHeight="1">
      <c r="A172" s="344"/>
      <c r="B172" s="299"/>
      <c r="C172" s="244"/>
      <c r="D172" s="353" t="s">
        <v>157</v>
      </c>
      <c r="E172" s="354"/>
      <c r="F172" s="354"/>
      <c r="G172" s="354"/>
      <c r="H172" s="335"/>
      <c r="I172" s="335"/>
      <c r="J172" s="324"/>
      <c r="K172" s="474" t="e">
        <f>M172/$M$158</f>
        <v>#REF!</v>
      </c>
      <c r="L172" s="482"/>
      <c r="M172" s="483" t="e">
        <f>SUM(M167:M171)</f>
        <v>#REF!</v>
      </c>
      <c r="N172" s="145"/>
    </row>
    <row r="173" spans="1:14" ht="15.75" customHeight="1">
      <c r="A173" s="344"/>
      <c r="B173" s="299"/>
      <c r="C173" s="244"/>
      <c r="D173" s="244"/>
      <c r="E173" s="244"/>
      <c r="F173" s="244"/>
      <c r="G173" s="244"/>
      <c r="H173" s="299"/>
      <c r="I173" s="203"/>
      <c r="J173" s="203"/>
      <c r="K173" s="476"/>
      <c r="L173" s="485"/>
      <c r="M173" s="485"/>
      <c r="N173" s="145"/>
    </row>
    <row r="174" spans="1:14" ht="15.75" customHeight="1">
      <c r="A174" s="344"/>
      <c r="B174" s="203"/>
      <c r="C174" s="244"/>
      <c r="D174" s="346" t="s">
        <v>142</v>
      </c>
      <c r="E174" s="356"/>
      <c r="F174" s="356" t="str">
        <f>L5</f>
        <v>Bihuset</v>
      </c>
      <c r="G174" s="356"/>
      <c r="H174" s="347"/>
      <c r="I174" s="358"/>
      <c r="J174" s="203"/>
      <c r="K174" s="476"/>
      <c r="L174" s="485"/>
      <c r="M174" s="485"/>
      <c r="N174" s="145"/>
    </row>
    <row r="175" spans="1:14" ht="15.75" customHeight="1">
      <c r="A175" s="344"/>
      <c r="B175" s="299"/>
      <c r="C175" s="244"/>
      <c r="D175" s="261" t="s">
        <v>225</v>
      </c>
      <c r="E175" s="351"/>
      <c r="F175" s="351"/>
      <c r="G175" s="351"/>
      <c r="H175" s="352"/>
      <c r="I175" s="352"/>
      <c r="J175" s="359"/>
      <c r="K175" s="471" t="e">
        <f>M175/$M$158</f>
        <v>#REF!</v>
      </c>
      <c r="L175" s="478"/>
      <c r="M175" s="486" t="e">
        <f>M163-M172</f>
        <v>#REF!</v>
      </c>
      <c r="N175" s="145"/>
    </row>
    <row r="176" spans="1:14" ht="15.75" customHeight="1">
      <c r="A176" s="344"/>
      <c r="B176" s="299"/>
      <c r="C176" s="244"/>
      <c r="D176" s="261" t="s">
        <v>71</v>
      </c>
      <c r="E176" s="351"/>
      <c r="F176" s="351"/>
      <c r="G176" s="351"/>
      <c r="H176" s="352"/>
      <c r="I176" s="352"/>
      <c r="J176" s="359"/>
      <c r="K176" s="471" t="e">
        <f>M176/$M$158</f>
        <v>#REF!</v>
      </c>
      <c r="L176" s="478"/>
      <c r="M176" s="486" t="e">
        <f>SUM(N259:N260)</f>
        <v>#REF!</v>
      </c>
      <c r="N176" s="145"/>
    </row>
    <row r="177" spans="1:14" ht="15.75" customHeight="1">
      <c r="A177" s="344"/>
      <c r="B177" s="299"/>
      <c r="C177" s="244"/>
      <c r="D177" s="261" t="s">
        <v>72</v>
      </c>
      <c r="E177" s="351"/>
      <c r="F177" s="351"/>
      <c r="G177" s="351"/>
      <c r="H177" s="352"/>
      <c r="I177" s="352"/>
      <c r="J177" s="359"/>
      <c r="K177" s="471" t="e">
        <f>M177/$M$158</f>
        <v>#REF!</v>
      </c>
      <c r="L177" s="478"/>
      <c r="M177" s="487">
        <f>N267</f>
        <v>0</v>
      </c>
      <c r="N177" s="145"/>
    </row>
    <row r="178" spans="1:14" ht="15.75" customHeight="1">
      <c r="A178" s="344"/>
      <c r="B178" s="299"/>
      <c r="C178" s="244"/>
      <c r="D178" s="261" t="s">
        <v>73</v>
      </c>
      <c r="E178" s="351"/>
      <c r="F178" s="351"/>
      <c r="G178" s="351"/>
      <c r="H178" s="352"/>
      <c r="I178" s="352"/>
      <c r="J178" s="359"/>
      <c r="K178" s="471" t="e">
        <f>M178/$M$158</f>
        <v>#REF!</v>
      </c>
      <c r="L178" s="478"/>
      <c r="M178" s="481">
        <f>B18</f>
        <v>0</v>
      </c>
      <c r="N178" s="145"/>
    </row>
    <row r="179" spans="1:14" ht="15.75" customHeight="1" thickBot="1">
      <c r="A179" s="360"/>
      <c r="B179" s="336"/>
      <c r="C179" s="361"/>
      <c r="D179" s="313" t="s">
        <v>159</v>
      </c>
      <c r="E179" s="362"/>
      <c r="F179" s="362"/>
      <c r="G179" s="362"/>
      <c r="H179" s="295"/>
      <c r="I179" s="295"/>
      <c r="J179" s="294"/>
      <c r="K179" s="477" t="e">
        <f>M179/$M$158</f>
        <v>#REF!</v>
      </c>
      <c r="L179" s="488"/>
      <c r="M179" s="489" t="e">
        <f>SUM(M175-M176+M177+M178)</f>
        <v>#REF!</v>
      </c>
      <c r="N179" s="141"/>
    </row>
    <row r="180" spans="1:14" ht="15.75" customHeight="1">
      <c r="A180" s="1050"/>
      <c r="B180" s="299"/>
      <c r="C180" s="244"/>
      <c r="D180" s="1051"/>
      <c r="E180" s="1052"/>
      <c r="F180" s="1052"/>
      <c r="G180" s="1052"/>
      <c r="H180" s="275"/>
      <c r="I180" s="275"/>
      <c r="J180" s="1051"/>
      <c r="K180" s="1053"/>
      <c r="L180" s="1054"/>
      <c r="M180" s="1055"/>
      <c r="N180" s="175"/>
    </row>
    <row r="181" spans="1:14" ht="15.75" customHeight="1">
      <c r="A181" s="1050"/>
      <c r="B181" s="299"/>
      <c r="C181" s="244"/>
      <c r="D181" s="1051"/>
      <c r="E181" s="1052"/>
      <c r="F181" s="1052"/>
      <c r="G181" s="1052"/>
      <c r="H181" s="275"/>
      <c r="I181" s="275"/>
      <c r="J181" s="1051"/>
      <c r="K181" s="1053"/>
      <c r="L181" s="1054"/>
      <c r="M181" s="1055"/>
      <c r="N181" s="175"/>
    </row>
    <row r="182" spans="1:14" ht="15.75" customHeight="1">
      <c r="A182" s="1050"/>
      <c r="B182" s="299"/>
      <c r="C182" s="244"/>
      <c r="D182" s="1051"/>
      <c r="E182" s="1052"/>
      <c r="F182" s="1052"/>
      <c r="G182" s="1052"/>
      <c r="H182" s="275"/>
      <c r="I182" s="275"/>
      <c r="J182" s="1051"/>
      <c r="K182" s="1053"/>
      <c r="L182" s="1054"/>
      <c r="M182" s="1055"/>
      <c r="N182" s="175"/>
    </row>
    <row r="183" spans="1:14" ht="13.5" thickBot="1">
      <c r="A183" s="244"/>
      <c r="B183" s="299"/>
      <c r="C183" s="244"/>
      <c r="D183" s="203"/>
      <c r="E183" s="244"/>
      <c r="F183" s="244"/>
      <c r="G183" s="299"/>
      <c r="H183" s="299"/>
      <c r="I183" s="299"/>
      <c r="J183" s="203"/>
      <c r="K183" s="299"/>
      <c r="L183" s="245"/>
      <c r="M183" s="1056"/>
      <c r="N183" s="1079" t="s">
        <v>63</v>
      </c>
    </row>
    <row r="184" spans="1:14" ht="43.5" customHeight="1" thickBot="1">
      <c r="A184" s="218" t="s">
        <v>143</v>
      </c>
      <c r="B184" s="249"/>
      <c r="C184" s="183"/>
      <c r="D184" s="183"/>
      <c r="E184" s="183"/>
      <c r="F184" s="183"/>
      <c r="G184" s="252"/>
      <c r="H184" s="182" t="s">
        <v>1</v>
      </c>
      <c r="I184" s="249"/>
      <c r="J184" s="256" t="str">
        <f>J5</f>
        <v>År 2010</v>
      </c>
      <c r="K184" s="252"/>
      <c r="L184" s="365" t="str">
        <f>L5</f>
        <v>Bihuset</v>
      </c>
      <c r="M184" s="249"/>
      <c r="N184" s="290" t="s">
        <v>0</v>
      </c>
    </row>
    <row r="185" spans="1:14" ht="15.75" customHeight="1">
      <c r="A185" s="1080"/>
      <c r="B185" s="37"/>
      <c r="C185" s="37"/>
      <c r="D185" s="37"/>
      <c r="E185" s="39"/>
      <c r="F185" s="97" t="s">
        <v>0</v>
      </c>
      <c r="G185" s="90"/>
      <c r="H185" s="90"/>
      <c r="I185" s="90"/>
      <c r="J185" s="92"/>
      <c r="K185" s="39"/>
      <c r="L185" s="36"/>
      <c r="M185" s="44"/>
      <c r="N185" s="1081"/>
    </row>
    <row r="186" spans="1:14" ht="15.75" customHeight="1">
      <c r="A186" s="1082" t="s">
        <v>196</v>
      </c>
      <c r="B186" s="1083"/>
      <c r="C186" s="1083"/>
      <c r="D186" s="1083"/>
      <c r="E186" s="103"/>
      <c r="F186" s="1083"/>
      <c r="G186" s="1083"/>
      <c r="H186" s="1083"/>
      <c r="I186" s="1084" t="s">
        <v>186</v>
      </c>
      <c r="J186" s="1083"/>
      <c r="K186" s="107"/>
      <c r="L186" s="107"/>
      <c r="M186" s="107"/>
      <c r="N186" s="1085"/>
    </row>
    <row r="187" spans="1:14" ht="15.75" customHeight="1">
      <c r="A187" s="1086"/>
      <c r="B187" s="103"/>
      <c r="C187" s="1083"/>
      <c r="D187" s="1083"/>
      <c r="E187" s="107"/>
      <c r="F187" s="1083"/>
      <c r="G187" s="107"/>
      <c r="H187" s="107"/>
      <c r="I187" s="1083"/>
      <c r="J187" s="107"/>
      <c r="K187" s="107"/>
      <c r="L187" s="107"/>
      <c r="M187" s="107"/>
      <c r="N187" s="1085"/>
    </row>
    <row r="188" spans="1:14" ht="15.75" customHeight="1">
      <c r="A188" s="1086"/>
      <c r="B188" s="103"/>
      <c r="C188" s="103"/>
      <c r="D188" s="1083"/>
      <c r="E188" s="107"/>
      <c r="F188" s="1083"/>
      <c r="G188" s="107"/>
      <c r="H188" s="103"/>
      <c r="I188" s="1083"/>
      <c r="J188" s="108" t="e">
        <f>M175/M158</f>
        <v>#REF!</v>
      </c>
      <c r="K188" s="1083" t="s">
        <v>223</v>
      </c>
      <c r="L188" s="45"/>
      <c r="M188" s="45"/>
      <c r="N188" s="1085"/>
    </row>
    <row r="189" spans="1:14" ht="15.75" customHeight="1">
      <c r="A189" s="1087" t="e">
        <f>SUM(M172+M176-M177)/K163</f>
        <v>#REF!</v>
      </c>
      <c r="B189" s="107" t="s">
        <v>74</v>
      </c>
      <c r="C189" s="103" t="s">
        <v>0</v>
      </c>
      <c r="D189" s="1083"/>
      <c r="E189" s="107"/>
      <c r="F189" s="107"/>
      <c r="G189" s="107"/>
      <c r="H189" s="103"/>
      <c r="I189" s="107"/>
      <c r="J189" s="107"/>
      <c r="K189" s="1083" t="s">
        <v>224</v>
      </c>
      <c r="L189" s="45"/>
      <c r="M189" s="45"/>
      <c r="N189" s="1085"/>
    </row>
    <row r="190" spans="1:14" ht="15.75" customHeight="1">
      <c r="A190" s="1088" t="e">
        <f>A189/12</f>
        <v>#REF!</v>
      </c>
      <c r="B190" s="107" t="s">
        <v>75</v>
      </c>
      <c r="C190" s="103" t="s">
        <v>0</v>
      </c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85"/>
    </row>
    <row r="191" spans="1:14" ht="15.75" customHeight="1">
      <c r="A191" s="1089" t="e">
        <f>A189/52</f>
        <v>#REF!</v>
      </c>
      <c r="B191" s="107" t="s">
        <v>77</v>
      </c>
      <c r="C191" s="103" t="s">
        <v>0</v>
      </c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85"/>
    </row>
    <row r="192" spans="1:14" ht="15.75" customHeight="1">
      <c r="A192" s="1090"/>
      <c r="B192" s="107"/>
      <c r="C192" s="107"/>
      <c r="D192" s="107"/>
      <c r="E192" s="107"/>
      <c r="F192" s="107"/>
      <c r="G192" s="107"/>
      <c r="H192" s="107"/>
      <c r="I192" s="1091" t="s">
        <v>207</v>
      </c>
      <c r="J192" s="107"/>
      <c r="K192" s="107"/>
      <c r="L192" s="107"/>
      <c r="M192" s="107"/>
      <c r="N192" s="1085"/>
    </row>
    <row r="193" spans="1:14" ht="15.75" customHeight="1">
      <c r="A193" s="1092" t="s">
        <v>187</v>
      </c>
      <c r="B193" s="107"/>
      <c r="C193" s="107"/>
      <c r="D193" s="107"/>
      <c r="E193" s="107"/>
      <c r="F193" s="107"/>
      <c r="G193" s="107"/>
      <c r="H193" s="107"/>
      <c r="I193" s="1091" t="s">
        <v>188</v>
      </c>
      <c r="J193" s="1093"/>
      <c r="K193" s="1094"/>
      <c r="L193" s="1094"/>
      <c r="M193" s="1094"/>
      <c r="N193" s="1095"/>
    </row>
    <row r="194" spans="1:14" ht="15.75" customHeight="1">
      <c r="A194" s="1096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85"/>
    </row>
    <row r="195" spans="1:14" ht="15.75" customHeight="1">
      <c r="A195" s="1089" t="e">
        <f>M158-A189</f>
        <v>#REF!</v>
      </c>
      <c r="B195" s="107" t="s">
        <v>74</v>
      </c>
      <c r="C195" s="107" t="s">
        <v>229</v>
      </c>
      <c r="D195" s="107"/>
      <c r="E195" s="107"/>
      <c r="F195" s="107"/>
      <c r="G195" s="107"/>
      <c r="H195" s="107"/>
      <c r="I195" s="1083"/>
      <c r="J195" s="108" t="e">
        <f>SUM(M179-M178)/M158</f>
        <v>#REF!</v>
      </c>
      <c r="K195" s="1083" t="s">
        <v>231</v>
      </c>
      <c r="L195" s="45"/>
      <c r="M195" s="45"/>
      <c r="N195" s="1097"/>
    </row>
    <row r="196" spans="1:14" ht="15.75" customHeight="1">
      <c r="A196" s="1098" t="e">
        <f>A195/M158</f>
        <v>#REF!</v>
      </c>
      <c r="B196" s="107" t="s">
        <v>78</v>
      </c>
      <c r="C196" s="107" t="s">
        <v>230</v>
      </c>
      <c r="D196" s="107"/>
      <c r="E196" s="107"/>
      <c r="F196" s="107"/>
      <c r="G196" s="107"/>
      <c r="H196" s="107"/>
      <c r="I196" s="107"/>
      <c r="J196" s="107"/>
      <c r="K196" s="1083" t="s">
        <v>232</v>
      </c>
      <c r="L196" s="45"/>
      <c r="M196" s="45"/>
      <c r="N196" s="1097"/>
    </row>
    <row r="197" spans="1:14" ht="15.75" customHeight="1">
      <c r="A197" s="661"/>
      <c r="B197" s="45"/>
      <c r="C197" s="45"/>
      <c r="D197" s="45"/>
      <c r="E197" s="45"/>
      <c r="F197" s="45"/>
      <c r="G197" s="45"/>
      <c r="H197" s="45"/>
      <c r="I197" s="107"/>
      <c r="J197" s="107"/>
      <c r="K197" s="107"/>
      <c r="L197" s="107"/>
      <c r="M197" s="107"/>
      <c r="N197" s="1085"/>
    </row>
    <row r="198" spans="1:14" ht="15.75" customHeight="1">
      <c r="A198" s="1092" t="s">
        <v>79</v>
      </c>
      <c r="B198" s="107"/>
      <c r="C198" s="107"/>
      <c r="D198" s="107"/>
      <c r="E198" s="107"/>
      <c r="F198" s="107"/>
      <c r="G198" s="107"/>
      <c r="H198" s="107"/>
      <c r="I198" s="1084" t="s">
        <v>80</v>
      </c>
      <c r="J198" s="1083"/>
      <c r="K198" s="107"/>
      <c r="L198" s="107"/>
      <c r="M198" s="107"/>
      <c r="N198" s="1085"/>
    </row>
    <row r="199" spans="1:14" ht="15.75" customHeight="1">
      <c r="A199" s="661"/>
      <c r="B199" s="45"/>
      <c r="C199" s="45"/>
      <c r="D199" s="45"/>
      <c r="E199" s="45"/>
      <c r="F199" s="45"/>
      <c r="G199" s="45"/>
      <c r="H199" s="107"/>
      <c r="I199" s="107"/>
      <c r="J199" s="107"/>
      <c r="K199" s="107"/>
      <c r="L199" s="107"/>
      <c r="M199" s="107"/>
      <c r="N199" s="1085"/>
    </row>
    <row r="200" spans="1:14" ht="15.75" customHeight="1">
      <c r="A200" s="1098" t="e">
        <f>SUM(M175+M168)/M158</f>
        <v>#REF!</v>
      </c>
      <c r="B200" s="45"/>
      <c r="C200" s="107" t="s">
        <v>233</v>
      </c>
      <c r="D200" s="45"/>
      <c r="E200" s="45"/>
      <c r="F200" s="45"/>
      <c r="G200" s="45"/>
      <c r="H200" s="107"/>
      <c r="I200" s="1083"/>
      <c r="J200" s="108" t="e">
        <f>SUM(M175-M176)/M158</f>
        <v>#REF!</v>
      </c>
      <c r="K200" s="107"/>
      <c r="L200" s="107" t="s">
        <v>81</v>
      </c>
      <c r="M200" s="107"/>
      <c r="N200" s="1085"/>
    </row>
    <row r="201" spans="1:14" ht="15.75" customHeight="1">
      <c r="A201" s="661"/>
      <c r="B201" s="45"/>
      <c r="C201" s="45"/>
      <c r="D201" s="45"/>
      <c r="E201" s="45"/>
      <c r="F201" s="45"/>
      <c r="G201" s="107"/>
      <c r="H201" s="107"/>
      <c r="I201" s="107"/>
      <c r="J201" s="107"/>
      <c r="K201" s="107"/>
      <c r="L201" s="107" t="s">
        <v>76</v>
      </c>
      <c r="M201" s="107"/>
      <c r="N201" s="1085"/>
    </row>
    <row r="202" spans="1:14" ht="15.75" customHeight="1">
      <c r="A202" s="1092" t="s">
        <v>82</v>
      </c>
      <c r="B202" s="107"/>
      <c r="C202" s="1083"/>
      <c r="D202" s="107"/>
      <c r="E202" s="107"/>
      <c r="F202" s="107"/>
      <c r="G202" s="107"/>
      <c r="H202" s="107"/>
      <c r="I202" s="1084" t="s">
        <v>83</v>
      </c>
      <c r="J202" s="107"/>
      <c r="K202" s="107"/>
      <c r="L202" s="107"/>
      <c r="M202" s="107"/>
      <c r="N202" s="1085"/>
    </row>
    <row r="203" spans="1:14" ht="15.75" customHeight="1">
      <c r="A203" s="661"/>
      <c r="B203" s="45"/>
      <c r="C203" s="45"/>
      <c r="D203" s="45"/>
      <c r="E203" s="107"/>
      <c r="F203" s="107"/>
      <c r="G203" s="107"/>
      <c r="H203" s="107"/>
      <c r="I203" s="107"/>
      <c r="J203" s="107"/>
      <c r="K203" s="107"/>
      <c r="L203" s="107"/>
      <c r="M203" s="107"/>
      <c r="N203" s="1085"/>
    </row>
    <row r="204" spans="1:14" ht="15.75" customHeight="1">
      <c r="A204" s="1099">
        <f>'Företagsfakta '!I12+'Företagsfakta '!J12</f>
        <v>0</v>
      </c>
      <c r="B204" s="107"/>
      <c r="C204" s="107" t="s">
        <v>84</v>
      </c>
      <c r="D204" s="107"/>
      <c r="E204" s="107"/>
      <c r="F204" s="107"/>
      <c r="G204" s="107"/>
      <c r="H204" s="107"/>
      <c r="I204" s="107"/>
      <c r="J204" s="108" t="e">
        <f>SUM(M179-M178)/(A204+A209)</f>
        <v>#REF!</v>
      </c>
      <c r="K204" s="107"/>
      <c r="L204" s="107" t="s">
        <v>85</v>
      </c>
      <c r="M204" s="107"/>
      <c r="N204" s="1085"/>
    </row>
    <row r="205" spans="1:14" ht="15.75" customHeight="1">
      <c r="A205" s="661"/>
      <c r="B205" s="45"/>
      <c r="C205" s="45"/>
      <c r="D205" s="45"/>
      <c r="E205" s="45"/>
      <c r="F205" s="107"/>
      <c r="G205" s="107"/>
      <c r="H205" s="107"/>
      <c r="I205" s="107"/>
      <c r="J205" s="107"/>
      <c r="K205" s="107"/>
      <c r="L205" s="107" t="s">
        <v>86</v>
      </c>
      <c r="M205" s="107"/>
      <c r="N205" s="1085"/>
    </row>
    <row r="206" spans="1:14" ht="15.75" customHeight="1">
      <c r="A206" s="1090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85"/>
    </row>
    <row r="207" spans="1:14" ht="15.75" customHeight="1">
      <c r="A207" s="1092" t="s">
        <v>87</v>
      </c>
      <c r="B207" s="107"/>
      <c r="C207" s="107"/>
      <c r="D207" s="107"/>
      <c r="E207" s="107"/>
      <c r="F207" s="107"/>
      <c r="G207" s="107"/>
      <c r="H207" s="107"/>
      <c r="I207" s="1084" t="s">
        <v>88</v>
      </c>
      <c r="J207" s="107"/>
      <c r="K207" s="107"/>
      <c r="L207" s="107"/>
      <c r="M207" s="107"/>
      <c r="N207" s="1085"/>
    </row>
    <row r="208" spans="1:14" ht="15.75" customHeight="1">
      <c r="A208" s="1090"/>
      <c r="B208" s="107"/>
      <c r="C208" s="107"/>
      <c r="D208" s="107"/>
      <c r="E208" s="107"/>
      <c r="F208" s="107"/>
      <c r="G208" s="107"/>
      <c r="H208" s="107"/>
      <c r="I208" s="1048"/>
      <c r="J208" s="1100" t="e">
        <f>SUM(M179-M178)/A204</f>
        <v>#REF!</v>
      </c>
      <c r="K208" s="1048"/>
      <c r="L208" s="107" t="s">
        <v>85</v>
      </c>
      <c r="M208" s="1048"/>
      <c r="N208" s="1101"/>
    </row>
    <row r="209" spans="1:14" ht="15.75" customHeight="1">
      <c r="A209" s="1102" t="e">
        <f>N275</f>
        <v>#REF!</v>
      </c>
      <c r="B209" s="1048"/>
      <c r="C209" s="1048" t="s">
        <v>89</v>
      </c>
      <c r="D209" s="1048"/>
      <c r="E209" s="1048"/>
      <c r="F209" s="1048"/>
      <c r="G209" s="1048"/>
      <c r="H209" s="1048"/>
      <c r="I209" s="1048"/>
      <c r="J209" s="1048"/>
      <c r="K209" s="1048"/>
      <c r="L209" s="1048" t="s">
        <v>90</v>
      </c>
      <c r="M209" s="1048"/>
      <c r="N209" s="1101"/>
    </row>
    <row r="210" spans="1:14" ht="15.75" customHeight="1">
      <c r="A210" s="1086"/>
      <c r="B210" s="1048"/>
      <c r="C210" s="1048"/>
      <c r="D210" s="1048"/>
      <c r="E210" s="1048"/>
      <c r="F210" s="1048"/>
      <c r="G210" s="1048"/>
      <c r="H210" s="1048"/>
      <c r="I210" s="1083"/>
      <c r="J210" s="1083"/>
      <c r="K210" s="1083"/>
      <c r="L210" s="1083"/>
      <c r="M210" s="1083"/>
      <c r="N210" s="1103"/>
    </row>
    <row r="211" spans="1:14" ht="15.75" customHeight="1" thickBot="1">
      <c r="A211" s="1105"/>
      <c r="B211" s="110"/>
      <c r="C211" s="110"/>
      <c r="D211" s="110"/>
      <c r="E211" s="110"/>
      <c r="F211" s="110"/>
      <c r="G211" s="110"/>
      <c r="H211" s="110"/>
      <c r="I211" s="1106"/>
      <c r="J211" s="1106"/>
      <c r="K211" s="1106"/>
      <c r="L211" s="1106"/>
      <c r="M211" s="1106"/>
      <c r="N211" s="1107"/>
    </row>
    <row r="212" spans="1:14" ht="15.75" customHeight="1">
      <c r="A212" s="1104"/>
      <c r="B212" s="1048"/>
      <c r="C212" s="1048"/>
      <c r="D212" s="1048"/>
      <c r="E212" s="1048"/>
      <c r="F212" s="1048"/>
      <c r="G212" s="1048"/>
      <c r="H212" s="1048"/>
      <c r="I212" s="1083"/>
      <c r="J212" s="1083"/>
      <c r="K212" s="1083"/>
      <c r="L212" s="1083"/>
      <c r="M212" s="1083"/>
      <c r="N212" s="1083"/>
    </row>
    <row r="213" spans="1:14" ht="15.75" customHeight="1">
      <c r="A213" s="1048"/>
      <c r="B213" s="1048"/>
      <c r="C213" s="1048"/>
      <c r="D213" s="1048"/>
      <c r="E213" s="1048"/>
      <c r="F213" s="1048"/>
      <c r="G213" s="1048"/>
      <c r="H213" s="1048"/>
      <c r="I213" s="1048"/>
      <c r="J213" s="1048"/>
      <c r="K213" s="1048"/>
      <c r="L213" s="1048"/>
      <c r="M213" s="1048"/>
      <c r="N213" s="1048"/>
    </row>
    <row r="214" spans="1:14" ht="12.75">
      <c r="A214" s="1057"/>
      <c r="B214" s="176"/>
      <c r="C214" s="176"/>
      <c r="D214" s="176"/>
      <c r="E214" s="176"/>
      <c r="F214" s="176"/>
      <c r="G214" s="176"/>
      <c r="H214" s="176"/>
      <c r="I214" s="176"/>
      <c r="J214" s="176"/>
      <c r="K214" s="176"/>
      <c r="L214" s="176"/>
      <c r="M214" s="176"/>
      <c r="N214" s="177"/>
    </row>
    <row r="215" spans="1:14" ht="12.75">
      <c r="A215" s="1057"/>
      <c r="B215" s="176"/>
      <c r="C215" s="176"/>
      <c r="D215" s="176"/>
      <c r="E215" s="176"/>
      <c r="F215" s="176"/>
      <c r="G215" s="176"/>
      <c r="H215" s="176"/>
      <c r="I215" s="176"/>
      <c r="J215" s="176"/>
      <c r="K215" s="176"/>
      <c r="L215" s="176"/>
      <c r="M215" s="176"/>
      <c r="N215" s="177"/>
    </row>
    <row r="216" spans="1:14" ht="12.75" thickBot="1">
      <c r="A216" s="178"/>
      <c r="B216" s="178"/>
      <c r="C216" s="178"/>
      <c r="D216" s="178"/>
      <c r="E216" s="178"/>
      <c r="F216" s="178"/>
      <c r="G216" s="178"/>
      <c r="H216" s="178"/>
      <c r="I216" s="178"/>
      <c r="J216" s="178"/>
      <c r="K216" s="178"/>
      <c r="L216" s="178"/>
      <c r="M216" s="178"/>
      <c r="N216" s="1322" t="s">
        <v>144</v>
      </c>
    </row>
    <row r="217" spans="1:14" ht="28.5" thickBot="1">
      <c r="A217" s="367" t="s">
        <v>137</v>
      </c>
      <c r="B217" s="301"/>
      <c r="C217" s="183"/>
      <c r="D217" s="183"/>
      <c r="E217" s="183"/>
      <c r="F217" s="183"/>
      <c r="G217" s="186"/>
      <c r="H217" s="183" t="s">
        <v>1</v>
      </c>
      <c r="I217" s="183"/>
      <c r="J217" s="185" t="str">
        <f>J5</f>
        <v>År 2010</v>
      </c>
      <c r="K217" s="186"/>
      <c r="L217" s="363" t="str">
        <f>L5</f>
        <v>Bihuset</v>
      </c>
      <c r="M217" s="183"/>
      <c r="N217" s="186"/>
    </row>
    <row r="218" spans="1:14" ht="12.75" thickBot="1">
      <c r="A218" s="178"/>
      <c r="B218" s="178"/>
      <c r="C218" s="178"/>
      <c r="D218" s="178"/>
      <c r="E218" s="178"/>
      <c r="F218" s="178"/>
      <c r="G218" s="178"/>
      <c r="H218" s="175"/>
      <c r="I218" s="178"/>
      <c r="J218" s="178"/>
      <c r="K218" s="178"/>
      <c r="L218" s="178"/>
      <c r="M218" s="178"/>
      <c r="N218" s="178"/>
    </row>
    <row r="219" spans="1:14" ht="13.5" thickBot="1">
      <c r="A219" s="203"/>
      <c r="B219" s="566" t="s">
        <v>121</v>
      </c>
      <c r="C219" s="567"/>
      <c r="D219" s="568">
        <f>Försäljningsplanering!G36</f>
        <v>0</v>
      </c>
      <c r="E219" s="569"/>
      <c r="F219" s="570" t="s">
        <v>131</v>
      </c>
      <c r="G219" s="571"/>
      <c r="H219" s="572"/>
      <c r="I219" s="572"/>
      <c r="J219" s="573"/>
      <c r="K219" s="573"/>
      <c r="L219" s="572"/>
      <c r="M219" s="572"/>
      <c r="N219" s="572" t="s">
        <v>0</v>
      </c>
    </row>
    <row r="220" spans="1:14" ht="13.5" thickBot="1">
      <c r="A220" s="178"/>
      <c r="B220" s="574" t="s">
        <v>122</v>
      </c>
      <c r="C220" s="575"/>
      <c r="D220" s="576">
        <f>Försäljningsplanering!G37</f>
        <v>0</v>
      </c>
      <c r="E220" s="577"/>
      <c r="F220" s="578"/>
      <c r="G220" s="579" t="e">
        <f>Sammanställning!#REF!</f>
        <v>#REF!</v>
      </c>
      <c r="H220" s="572"/>
      <c r="I220" s="572"/>
      <c r="J220" s="415" t="s">
        <v>0</v>
      </c>
      <c r="K220" s="580"/>
      <c r="L220" s="572"/>
      <c r="M220" s="572"/>
      <c r="N220" s="572"/>
    </row>
    <row r="221" spans="1:14" ht="16.5" thickBot="1">
      <c r="A221" s="178"/>
      <c r="B221" s="581" t="s">
        <v>123</v>
      </c>
      <c r="C221" s="582"/>
      <c r="D221" s="583">
        <f>Försäljningsplanering!G38</f>
        <v>100</v>
      </c>
      <c r="E221" s="584" t="s">
        <v>0</v>
      </c>
      <c r="F221" s="585"/>
      <c r="G221" s="586"/>
      <c r="H221" s="572"/>
      <c r="I221" s="572"/>
      <c r="J221" s="532"/>
      <c r="K221" s="580"/>
      <c r="L221" s="572"/>
      <c r="M221" s="572"/>
      <c r="N221" s="572"/>
    </row>
    <row r="222" spans="1:14" ht="16.5" thickBot="1">
      <c r="A222" s="178"/>
      <c r="B222" s="587"/>
      <c r="C222" s="438"/>
      <c r="D222" s="583">
        <f>SUM(D219:D221)</f>
        <v>100</v>
      </c>
      <c r="E222" s="588" t="s">
        <v>65</v>
      </c>
      <c r="F222" s="589"/>
      <c r="G222" s="590"/>
      <c r="H222" s="572"/>
      <c r="I222" s="572"/>
      <c r="J222" s="591"/>
      <c r="K222" s="580"/>
      <c r="L222" s="592"/>
      <c r="M222" s="572"/>
      <c r="N222" s="572"/>
    </row>
    <row r="223" spans="1:14" ht="13.5" thickBot="1">
      <c r="A223" s="175"/>
      <c r="B223" s="572"/>
      <c r="C223" s="572"/>
      <c r="D223" s="572"/>
      <c r="E223" s="572"/>
      <c r="F223" s="572"/>
      <c r="G223" s="572"/>
      <c r="H223" s="572"/>
      <c r="I223" s="572"/>
      <c r="J223" s="572"/>
      <c r="K223" s="572"/>
      <c r="L223" s="572"/>
      <c r="M223" s="572"/>
      <c r="N223" s="593"/>
    </row>
    <row r="224" spans="1:14" ht="12.75" thickBot="1">
      <c r="A224" s="302"/>
      <c r="B224" s="444" t="s">
        <v>47</v>
      </c>
      <c r="C224" s="444" t="s">
        <v>48</v>
      </c>
      <c r="D224" s="444" t="s">
        <v>49</v>
      </c>
      <c r="E224" s="444" t="s">
        <v>50</v>
      </c>
      <c r="F224" s="444" t="s">
        <v>51</v>
      </c>
      <c r="G224" s="444" t="s">
        <v>52</v>
      </c>
      <c r="H224" s="444" t="s">
        <v>53</v>
      </c>
      <c r="I224" s="444" t="s">
        <v>54</v>
      </c>
      <c r="J224" s="444" t="s">
        <v>55</v>
      </c>
      <c r="K224" s="444" t="s">
        <v>56</v>
      </c>
      <c r="L224" s="444" t="s">
        <v>57</v>
      </c>
      <c r="M224" s="444" t="s">
        <v>58</v>
      </c>
      <c r="N224" s="579" t="s">
        <v>215</v>
      </c>
    </row>
    <row r="225" spans="1:14" ht="12.75" thickBot="1">
      <c r="A225" s="303" t="s">
        <v>32</v>
      </c>
      <c r="B225" s="594" t="e">
        <f aca="true" t="shared" si="34" ref="B225:N225">B21+B12</f>
        <v>#REF!</v>
      </c>
      <c r="C225" s="436" t="e">
        <f t="shared" si="34"/>
        <v>#REF!</v>
      </c>
      <c r="D225" s="436" t="e">
        <f t="shared" si="34"/>
        <v>#REF!</v>
      </c>
      <c r="E225" s="436" t="e">
        <f t="shared" si="34"/>
        <v>#REF!</v>
      </c>
      <c r="F225" s="436" t="e">
        <f t="shared" si="34"/>
        <v>#REF!</v>
      </c>
      <c r="G225" s="436" t="e">
        <f t="shared" si="34"/>
        <v>#REF!</v>
      </c>
      <c r="H225" s="436" t="e">
        <f t="shared" si="34"/>
        <v>#REF!</v>
      </c>
      <c r="I225" s="436" t="e">
        <f t="shared" si="34"/>
        <v>#REF!</v>
      </c>
      <c r="J225" s="436" t="e">
        <f t="shared" si="34"/>
        <v>#REF!</v>
      </c>
      <c r="K225" s="436" t="e">
        <f t="shared" si="34"/>
        <v>#REF!</v>
      </c>
      <c r="L225" s="436" t="e">
        <f t="shared" si="34"/>
        <v>#REF!</v>
      </c>
      <c r="M225" s="436" t="e">
        <f t="shared" si="34"/>
        <v>#REF!</v>
      </c>
      <c r="N225" s="595" t="e">
        <f t="shared" si="34"/>
        <v>#REF!</v>
      </c>
    </row>
    <row r="226" spans="1:14" ht="12">
      <c r="A226" s="304" t="s">
        <v>165</v>
      </c>
      <c r="B226" s="596" t="e">
        <f>SUM(B225)*D219/100+G220*D219/100</f>
        <v>#REF!</v>
      </c>
      <c r="C226" s="452" t="e">
        <f>SUM(C225)*D219/100+B225*D220/100+G220*D220/100</f>
        <v>#REF!</v>
      </c>
      <c r="D226" s="452" t="e">
        <f>SUM(D225)*$D219/100+C225*$D220/100+B225*$D221/100+G220*D221/100</f>
        <v>#REF!</v>
      </c>
      <c r="E226" s="452" t="e">
        <f aca="true" t="shared" si="35" ref="E226:M226">SUM(E225)*$D219/100+D225*$D220/100+C225*$D221/100</f>
        <v>#REF!</v>
      </c>
      <c r="F226" s="452" t="e">
        <f t="shared" si="35"/>
        <v>#REF!</v>
      </c>
      <c r="G226" s="452" t="e">
        <f t="shared" si="35"/>
        <v>#REF!</v>
      </c>
      <c r="H226" s="452" t="e">
        <f t="shared" si="35"/>
        <v>#REF!</v>
      </c>
      <c r="I226" s="452" t="e">
        <f t="shared" si="35"/>
        <v>#REF!</v>
      </c>
      <c r="J226" s="452" t="e">
        <f t="shared" si="35"/>
        <v>#REF!</v>
      </c>
      <c r="K226" s="452" t="e">
        <f t="shared" si="35"/>
        <v>#REF!</v>
      </c>
      <c r="L226" s="452" t="e">
        <f t="shared" si="35"/>
        <v>#REF!</v>
      </c>
      <c r="M226" s="452" t="e">
        <f t="shared" si="35"/>
        <v>#REF!</v>
      </c>
      <c r="N226" s="597" t="e">
        <f>SUM(L225)*D221/100+M225*D220/100+M225*D221/100</f>
        <v>#REF!</v>
      </c>
    </row>
    <row r="227" spans="1:14" ht="12.75" thickBot="1">
      <c r="A227" s="305" t="s">
        <v>129</v>
      </c>
      <c r="B227" s="598"/>
      <c r="C227" s="440"/>
      <c r="D227" s="440"/>
      <c r="E227" s="440"/>
      <c r="F227" s="440"/>
      <c r="G227" s="440"/>
      <c r="H227" s="440"/>
      <c r="I227" s="440"/>
      <c r="J227" s="440"/>
      <c r="K227" s="440"/>
      <c r="L227" s="440"/>
      <c r="M227" s="440"/>
      <c r="N227" s="319"/>
    </row>
    <row r="228" spans="1:14" ht="13.5" thickBot="1">
      <c r="A228" s="242"/>
      <c r="B228" s="580"/>
      <c r="C228" s="580"/>
      <c r="D228" s="580"/>
      <c r="E228" s="580"/>
      <c r="F228" s="580"/>
      <c r="G228" s="580"/>
      <c r="H228" s="580"/>
      <c r="I228" s="580"/>
      <c r="J228" s="580"/>
      <c r="K228" s="580"/>
      <c r="L228" s="580"/>
      <c r="M228" s="580"/>
      <c r="N228" s="580"/>
    </row>
    <row r="229" spans="1:14" ht="28.5" thickBot="1">
      <c r="A229" s="214" t="s">
        <v>133</v>
      </c>
      <c r="B229" s="599"/>
      <c r="C229" s="599"/>
      <c r="D229" s="599"/>
      <c r="E229" s="599"/>
      <c r="F229" s="599"/>
      <c r="G229" s="262"/>
      <c r="H229" s="599" t="s">
        <v>1</v>
      </c>
      <c r="I229" s="599"/>
      <c r="J229" s="646" t="str">
        <f>J5</f>
        <v>År 2010</v>
      </c>
      <c r="K229" s="262"/>
      <c r="L229" s="1320" t="str">
        <f>L5</f>
        <v>Bihuset</v>
      </c>
      <c r="M229" s="600"/>
      <c r="N229" s="308" t="str">
        <f>N14</f>
        <v> </v>
      </c>
    </row>
    <row r="230" spans="1:14" ht="13.5" thickBot="1">
      <c r="A230" s="242"/>
      <c r="B230" s="580"/>
      <c r="C230" s="580"/>
      <c r="D230" s="580"/>
      <c r="E230" s="601"/>
      <c r="F230" s="601"/>
      <c r="G230" s="580"/>
      <c r="H230" s="602"/>
      <c r="I230" s="580"/>
      <c r="J230" s="580"/>
      <c r="K230" s="580"/>
      <c r="L230" s="580"/>
      <c r="M230" s="580"/>
      <c r="N230" s="580"/>
    </row>
    <row r="231" spans="1:14" ht="13.5" thickBot="1">
      <c r="A231" s="203"/>
      <c r="B231" s="566" t="s">
        <v>121</v>
      </c>
      <c r="C231" s="567"/>
      <c r="D231" s="568" t="e">
        <f>Inköp!#REF!</f>
        <v>#REF!</v>
      </c>
      <c r="E231" s="603"/>
      <c r="F231" s="604" t="s">
        <v>131</v>
      </c>
      <c r="G231" s="605"/>
      <c r="H231" s="572"/>
      <c r="I231" s="572"/>
      <c r="J231" s="572"/>
      <c r="K231" s="572"/>
      <c r="L231" s="572"/>
      <c r="M231" s="572"/>
      <c r="N231" s="572"/>
    </row>
    <row r="232" spans="1:14" ht="16.5" thickBot="1">
      <c r="A232" s="203" t="s">
        <v>0</v>
      </c>
      <c r="B232" s="574" t="s">
        <v>122</v>
      </c>
      <c r="C232" s="575"/>
      <c r="D232" s="576" t="e">
        <f>Inköp!#REF!</f>
        <v>#REF!</v>
      </c>
      <c r="E232" s="606"/>
      <c r="F232" s="578"/>
      <c r="G232" s="579" t="e">
        <f>Sammanställning!#REF!</f>
        <v>#REF!</v>
      </c>
      <c r="H232" s="572"/>
      <c r="I232" s="572"/>
      <c r="J232" s="572"/>
      <c r="K232" s="572"/>
      <c r="L232" s="572"/>
      <c r="M232" s="572"/>
      <c r="N232" s="607"/>
    </row>
    <row r="233" spans="1:14" ht="16.5" thickBot="1">
      <c r="A233" s="309" t="s">
        <v>0</v>
      </c>
      <c r="B233" s="581" t="s">
        <v>123</v>
      </c>
      <c r="C233" s="582"/>
      <c r="D233" s="583" t="e">
        <f>Inköp!#REF!</f>
        <v>#REF!</v>
      </c>
      <c r="E233" s="590"/>
      <c r="F233" s="585"/>
      <c r="G233" s="586"/>
      <c r="H233" s="572"/>
      <c r="I233" s="592"/>
      <c r="J233" s="532"/>
      <c r="K233" s="532"/>
      <c r="L233" s="572"/>
      <c r="M233" s="572"/>
      <c r="N233" s="607"/>
    </row>
    <row r="234" spans="1:14" ht="16.5" thickBot="1">
      <c r="A234" s="309"/>
      <c r="B234" s="587"/>
      <c r="C234" s="437"/>
      <c r="D234" s="608" t="e">
        <f>SUM(D231:D233)</f>
        <v>#REF!</v>
      </c>
      <c r="E234" s="609" t="s">
        <v>65</v>
      </c>
      <c r="F234" s="589"/>
      <c r="G234" s="590"/>
      <c r="H234" s="572"/>
      <c r="I234" s="572"/>
      <c r="J234" s="610"/>
      <c r="K234" s="532"/>
      <c r="L234" s="607"/>
      <c r="M234" s="607"/>
      <c r="N234" s="607"/>
    </row>
    <row r="235" spans="1:14" ht="16.5" thickBot="1">
      <c r="A235" s="311"/>
      <c r="B235" s="611"/>
      <c r="C235" s="611"/>
      <c r="D235" s="611"/>
      <c r="E235" s="611"/>
      <c r="F235" s="611"/>
      <c r="G235" s="611"/>
      <c r="H235" s="611"/>
      <c r="I235" s="611"/>
      <c r="J235" s="611"/>
      <c r="K235" s="611"/>
      <c r="L235" s="611"/>
      <c r="M235" s="611"/>
      <c r="N235" s="611"/>
    </row>
    <row r="236" spans="1:14" ht="12">
      <c r="A236" s="302"/>
      <c r="B236" s="612" t="s">
        <v>47</v>
      </c>
      <c r="C236" s="612" t="s">
        <v>48</v>
      </c>
      <c r="D236" s="612" t="s">
        <v>49</v>
      </c>
      <c r="E236" s="612" t="s">
        <v>50</v>
      </c>
      <c r="F236" s="612" t="s">
        <v>51</v>
      </c>
      <c r="G236" s="612" t="s">
        <v>52</v>
      </c>
      <c r="H236" s="612" t="s">
        <v>53</v>
      </c>
      <c r="I236" s="612" t="s">
        <v>54</v>
      </c>
      <c r="J236" s="612" t="s">
        <v>55</v>
      </c>
      <c r="K236" s="612" t="s">
        <v>56</v>
      </c>
      <c r="L236" s="612" t="s">
        <v>57</v>
      </c>
      <c r="M236" s="612" t="s">
        <v>58</v>
      </c>
      <c r="N236" s="613" t="s">
        <v>215</v>
      </c>
    </row>
    <row r="237" spans="1:14" ht="12.75" thickBot="1">
      <c r="A237" s="312" t="s">
        <v>166</v>
      </c>
      <c r="B237" s="437" t="e">
        <f aca="true" t="shared" si="36" ref="B237:M237">B44+B34</f>
        <v>#REF!</v>
      </c>
      <c r="C237" s="437" t="e">
        <f t="shared" si="36"/>
        <v>#REF!</v>
      </c>
      <c r="D237" s="437" t="e">
        <f t="shared" si="36"/>
        <v>#REF!</v>
      </c>
      <c r="E237" s="437" t="e">
        <f t="shared" si="36"/>
        <v>#REF!</v>
      </c>
      <c r="F237" s="437" t="e">
        <f t="shared" si="36"/>
        <v>#REF!</v>
      </c>
      <c r="G237" s="437" t="e">
        <f t="shared" si="36"/>
        <v>#REF!</v>
      </c>
      <c r="H237" s="437" t="e">
        <f t="shared" si="36"/>
        <v>#REF!</v>
      </c>
      <c r="I237" s="437" t="e">
        <f t="shared" si="36"/>
        <v>#REF!</v>
      </c>
      <c r="J237" s="437" t="e">
        <f t="shared" si="36"/>
        <v>#REF!</v>
      </c>
      <c r="K237" s="437" t="e">
        <f t="shared" si="36"/>
        <v>#REF!</v>
      </c>
      <c r="L237" s="437" t="e">
        <f t="shared" si="36"/>
        <v>#REF!</v>
      </c>
      <c r="M237" s="437" t="e">
        <f t="shared" si="36"/>
        <v>#REF!</v>
      </c>
      <c r="N237" s="614"/>
    </row>
    <row r="238" spans="1:14" ht="12">
      <c r="A238" s="232" t="s">
        <v>167</v>
      </c>
      <c r="B238" s="325" t="e">
        <f>SUM(B237)*D231/100+G232*D231/100</f>
        <v>#REF!</v>
      </c>
      <c r="C238" s="325" t="e">
        <f>SUM(C237)*D231/100+B237*D232/100+G232*D232/100</f>
        <v>#REF!</v>
      </c>
      <c r="D238" s="325" t="e">
        <f>SUM(D237)*$D231/100+C237*$D232/100+B237*$D233/100+G232*D233/100</f>
        <v>#REF!</v>
      </c>
      <c r="E238" s="325" t="e">
        <f>SUM(E237)*$D231/100+D237*$D232/100+C237*$D233/100</f>
        <v>#REF!</v>
      </c>
      <c r="F238" s="325" t="e">
        <f aca="true" t="shared" si="37" ref="F238:M238">SUM(F237)*$D231/100+E237*$D232/100+D237*$D233/100</f>
        <v>#REF!</v>
      </c>
      <c r="G238" s="325" t="e">
        <f t="shared" si="37"/>
        <v>#REF!</v>
      </c>
      <c r="H238" s="325" t="e">
        <f t="shared" si="37"/>
        <v>#REF!</v>
      </c>
      <c r="I238" s="325" t="e">
        <f t="shared" si="37"/>
        <v>#REF!</v>
      </c>
      <c r="J238" s="325" t="e">
        <f t="shared" si="37"/>
        <v>#REF!</v>
      </c>
      <c r="K238" s="325" t="e">
        <f t="shared" si="37"/>
        <v>#REF!</v>
      </c>
      <c r="L238" s="325" t="e">
        <f t="shared" si="37"/>
        <v>#REF!</v>
      </c>
      <c r="M238" s="325" t="e">
        <f t="shared" si="37"/>
        <v>#REF!</v>
      </c>
      <c r="N238" s="615" t="e">
        <f>SUM(L237)*D233/100+M237*D232/100+M237*D233/100</f>
        <v>#REF!</v>
      </c>
    </row>
    <row r="239" spans="1:14" ht="12.75" thickBot="1">
      <c r="A239" s="313" t="s">
        <v>129</v>
      </c>
      <c r="B239" s="441"/>
      <c r="C239" s="441"/>
      <c r="D239" s="441"/>
      <c r="E239" s="441"/>
      <c r="F239" s="441"/>
      <c r="G239" s="441"/>
      <c r="H239" s="441"/>
      <c r="I239" s="441"/>
      <c r="J239" s="441"/>
      <c r="K239" s="441"/>
      <c r="L239" s="441"/>
      <c r="M239" s="441"/>
      <c r="N239" s="616"/>
    </row>
    <row r="240" spans="1:14" ht="12.75">
      <c r="A240" s="244"/>
      <c r="B240" s="602"/>
      <c r="C240" s="602"/>
      <c r="D240" s="602"/>
      <c r="E240" s="602"/>
      <c r="F240" s="602"/>
      <c r="G240" s="602"/>
      <c r="H240" s="602"/>
      <c r="I240" s="602"/>
      <c r="J240" s="602"/>
      <c r="K240" s="602"/>
      <c r="L240" s="602"/>
      <c r="M240" s="602"/>
      <c r="N240" s="617"/>
    </row>
    <row r="241" spans="1:14" ht="18.75">
      <c r="A241" s="314" t="s">
        <v>0</v>
      </c>
      <c r="B241" s="618"/>
      <c r="C241" s="619" t="s">
        <v>0</v>
      </c>
      <c r="D241" s="620"/>
      <c r="E241" s="621"/>
      <c r="F241" s="621"/>
      <c r="G241" s="622"/>
      <c r="H241" s="623"/>
      <c r="I241" s="623"/>
      <c r="J241" s="623"/>
      <c r="K241" s="623"/>
      <c r="L241" s="623"/>
      <c r="M241" s="623"/>
      <c r="N241" s="624" t="s">
        <v>0</v>
      </c>
    </row>
    <row r="242" spans="1:14" ht="12.75" thickBot="1">
      <c r="A242" s="178"/>
      <c r="B242" s="572"/>
      <c r="C242" s="572"/>
      <c r="D242" s="572"/>
      <c r="E242" s="572"/>
      <c r="F242" s="572"/>
      <c r="G242" s="572"/>
      <c r="H242" s="572"/>
      <c r="I242" s="572"/>
      <c r="J242" s="572"/>
      <c r="K242" s="572"/>
      <c r="L242" s="572"/>
      <c r="M242" s="572"/>
      <c r="N242" s="624" t="s">
        <v>145</v>
      </c>
    </row>
    <row r="243" spans="1:14" ht="28.5" thickBot="1">
      <c r="A243" s="367" t="s">
        <v>134</v>
      </c>
      <c r="B243" s="599"/>
      <c r="C243" s="599"/>
      <c r="D243" s="599"/>
      <c r="E243" s="599"/>
      <c r="F243" s="599"/>
      <c r="G243" s="599"/>
      <c r="H243" s="625" t="s">
        <v>1</v>
      </c>
      <c r="I243" s="599"/>
      <c r="J243" s="646" t="str">
        <f>J5</f>
        <v>År 2010</v>
      </c>
      <c r="K243" s="262"/>
      <c r="L243" s="1321" t="str">
        <f>L5</f>
        <v>Bihuset</v>
      </c>
      <c r="M243" s="599"/>
      <c r="N243" s="262"/>
    </row>
    <row r="244" spans="1:14" ht="12.75" thickBot="1">
      <c r="A244" s="120"/>
      <c r="B244" s="532"/>
      <c r="C244" s="532"/>
      <c r="D244" s="532"/>
      <c r="E244" s="532"/>
      <c r="F244" s="532"/>
      <c r="G244" s="532"/>
      <c r="H244" s="532"/>
      <c r="I244" s="532"/>
      <c r="J244" s="532"/>
      <c r="K244" s="532"/>
      <c r="L244" s="532"/>
      <c r="M244" s="532"/>
      <c r="N244" s="586"/>
    </row>
    <row r="245" spans="1:14" ht="12.75" thickBot="1">
      <c r="A245" s="315" t="s">
        <v>131</v>
      </c>
      <c r="B245" s="443" t="s">
        <v>47</v>
      </c>
      <c r="C245" s="444" t="s">
        <v>48</v>
      </c>
      <c r="D245" s="444" t="s">
        <v>49</v>
      </c>
      <c r="E245" s="444" t="s">
        <v>50</v>
      </c>
      <c r="F245" s="444" t="s">
        <v>51</v>
      </c>
      <c r="G245" s="444" t="s">
        <v>52</v>
      </c>
      <c r="H245" s="444" t="s">
        <v>53</v>
      </c>
      <c r="I245" s="444" t="s">
        <v>54</v>
      </c>
      <c r="J245" s="444" t="s">
        <v>55</v>
      </c>
      <c r="K245" s="444" t="s">
        <v>56</v>
      </c>
      <c r="L245" s="444" t="s">
        <v>57</v>
      </c>
      <c r="M245" s="444" t="s">
        <v>58</v>
      </c>
      <c r="N245" s="579" t="s">
        <v>216</v>
      </c>
    </row>
    <row r="246" spans="1:14" ht="12">
      <c r="A246" s="315" t="s">
        <v>221</v>
      </c>
      <c r="B246" s="403" t="e">
        <f>Sammanställning!#REF!</f>
        <v>#REF!</v>
      </c>
      <c r="C246" s="403"/>
      <c r="D246" s="403"/>
      <c r="E246" s="403"/>
      <c r="F246" s="403"/>
      <c r="G246" s="403"/>
      <c r="H246" s="403"/>
      <c r="I246" s="403"/>
      <c r="J246" s="403"/>
      <c r="K246" s="403"/>
      <c r="L246" s="403"/>
      <c r="M246" s="403"/>
      <c r="N246" s="296"/>
    </row>
    <row r="247" spans="1:14" ht="12.75" thickBot="1">
      <c r="A247" s="316" t="s">
        <v>0</v>
      </c>
      <c r="B247" s="434" t="s">
        <v>0</v>
      </c>
      <c r="C247" s="434"/>
      <c r="D247" s="434"/>
      <c r="E247" s="434"/>
      <c r="F247" s="434"/>
      <c r="G247" s="434"/>
      <c r="H247" s="434"/>
      <c r="I247" s="434"/>
      <c r="J247" s="434"/>
      <c r="K247" s="434"/>
      <c r="L247" s="434"/>
      <c r="M247" s="434"/>
      <c r="N247" s="297"/>
    </row>
    <row r="248" spans="1:14" ht="12">
      <c r="A248" s="317" t="s">
        <v>168</v>
      </c>
      <c r="B248" s="325" t="e">
        <f aca="true" t="shared" si="38" ref="B248:N248">B70</f>
        <v>#REF!</v>
      </c>
      <c r="C248" s="325" t="e">
        <f t="shared" si="38"/>
        <v>#REF!</v>
      </c>
      <c r="D248" s="325" t="e">
        <f t="shared" si="38"/>
        <v>#REF!</v>
      </c>
      <c r="E248" s="325" t="e">
        <f t="shared" si="38"/>
        <v>#REF!</v>
      </c>
      <c r="F248" s="325" t="e">
        <f t="shared" si="38"/>
        <v>#REF!</v>
      </c>
      <c r="G248" s="325" t="e">
        <f t="shared" si="38"/>
        <v>#REF!</v>
      </c>
      <c r="H248" s="325" t="e">
        <f t="shared" si="38"/>
        <v>#REF!</v>
      </c>
      <c r="I248" s="325" t="e">
        <f t="shared" si="38"/>
        <v>#REF!</v>
      </c>
      <c r="J248" s="325" t="e">
        <f t="shared" si="38"/>
        <v>#REF!</v>
      </c>
      <c r="K248" s="325" t="e">
        <f t="shared" si="38"/>
        <v>#REF!</v>
      </c>
      <c r="L248" s="325" t="e">
        <f t="shared" si="38"/>
        <v>#REF!</v>
      </c>
      <c r="M248" s="325" t="e">
        <f t="shared" si="38"/>
        <v>#REF!</v>
      </c>
      <c r="N248" s="276" t="e">
        <f t="shared" si="38"/>
        <v>#REF!</v>
      </c>
    </row>
    <row r="249" spans="1:14" ht="12">
      <c r="A249" s="317" t="s">
        <v>169</v>
      </c>
      <c r="B249" s="325" t="e">
        <f aca="true" t="shared" si="39" ref="B249:N249">B95</f>
        <v>#REF!</v>
      </c>
      <c r="C249" s="325" t="e">
        <f t="shared" si="39"/>
        <v>#REF!</v>
      </c>
      <c r="D249" s="325" t="e">
        <f t="shared" si="39"/>
        <v>#REF!</v>
      </c>
      <c r="E249" s="325" t="e">
        <f t="shared" si="39"/>
        <v>#REF!</v>
      </c>
      <c r="F249" s="325" t="e">
        <f t="shared" si="39"/>
        <v>#REF!</v>
      </c>
      <c r="G249" s="325" t="e">
        <f t="shared" si="39"/>
        <v>#REF!</v>
      </c>
      <c r="H249" s="325" t="e">
        <f t="shared" si="39"/>
        <v>#REF!</v>
      </c>
      <c r="I249" s="325" t="e">
        <f t="shared" si="39"/>
        <v>#REF!</v>
      </c>
      <c r="J249" s="325" t="e">
        <f t="shared" si="39"/>
        <v>#REF!</v>
      </c>
      <c r="K249" s="325" t="e">
        <f t="shared" si="39"/>
        <v>#REF!</v>
      </c>
      <c r="L249" s="325" t="e">
        <f t="shared" si="39"/>
        <v>#REF!</v>
      </c>
      <c r="M249" s="325" t="e">
        <f t="shared" si="39"/>
        <v>#REF!</v>
      </c>
      <c r="N249" s="276" t="e">
        <f t="shared" si="39"/>
        <v>#REF!</v>
      </c>
    </row>
    <row r="250" spans="1:14" ht="12">
      <c r="A250" s="317" t="s">
        <v>98</v>
      </c>
      <c r="B250" s="325" t="e">
        <f>B246</f>
        <v>#REF!</v>
      </c>
      <c r="C250" s="325" t="e">
        <f aca="true" t="shared" si="40" ref="C250:N250">B96</f>
        <v>#REF!</v>
      </c>
      <c r="D250" s="325" t="e">
        <f t="shared" si="40"/>
        <v>#REF!</v>
      </c>
      <c r="E250" s="325" t="e">
        <f t="shared" si="40"/>
        <v>#REF!</v>
      </c>
      <c r="F250" s="325" t="e">
        <f t="shared" si="40"/>
        <v>#REF!</v>
      </c>
      <c r="G250" s="325" t="e">
        <f t="shared" si="40"/>
        <v>#REF!</v>
      </c>
      <c r="H250" s="325" t="e">
        <f t="shared" si="40"/>
        <v>#REF!</v>
      </c>
      <c r="I250" s="325" t="e">
        <f t="shared" si="40"/>
        <v>#REF!</v>
      </c>
      <c r="J250" s="325" t="e">
        <f t="shared" si="40"/>
        <v>#REF!</v>
      </c>
      <c r="K250" s="325" t="e">
        <f t="shared" si="40"/>
        <v>#REF!</v>
      </c>
      <c r="L250" s="325" t="e">
        <f t="shared" si="40"/>
        <v>#REF!</v>
      </c>
      <c r="M250" s="325" t="e">
        <f t="shared" si="40"/>
        <v>#REF!</v>
      </c>
      <c r="N250" s="276" t="e">
        <f t="shared" si="40"/>
        <v>#REF!</v>
      </c>
    </row>
    <row r="251" spans="1:14" ht="12.75" thickBot="1">
      <c r="A251" s="318" t="s">
        <v>0</v>
      </c>
      <c r="B251" s="441"/>
      <c r="C251" s="441"/>
      <c r="D251" s="441"/>
      <c r="E251" s="441"/>
      <c r="F251" s="441"/>
      <c r="G251" s="441"/>
      <c r="H251" s="441"/>
      <c r="I251" s="441"/>
      <c r="J251" s="441"/>
      <c r="K251" s="441"/>
      <c r="L251" s="441"/>
      <c r="M251" s="441"/>
      <c r="N251" s="319"/>
    </row>
    <row r="252" spans="1:14" ht="12">
      <c r="A252" s="317" t="s">
        <v>167</v>
      </c>
      <c r="B252" s="325" t="e">
        <f aca="true" t="shared" si="41" ref="B252:N252">SUM(B246:B251)</f>
        <v>#REF!</v>
      </c>
      <c r="C252" s="325" t="e">
        <f t="shared" si="41"/>
        <v>#REF!</v>
      </c>
      <c r="D252" s="325" t="e">
        <f t="shared" si="41"/>
        <v>#REF!</v>
      </c>
      <c r="E252" s="325" t="e">
        <f t="shared" si="41"/>
        <v>#REF!</v>
      </c>
      <c r="F252" s="325" t="e">
        <f t="shared" si="41"/>
        <v>#REF!</v>
      </c>
      <c r="G252" s="325" t="e">
        <f t="shared" si="41"/>
        <v>#REF!</v>
      </c>
      <c r="H252" s="325" t="e">
        <f t="shared" si="41"/>
        <v>#REF!</v>
      </c>
      <c r="I252" s="325" t="e">
        <f t="shared" si="41"/>
        <v>#REF!</v>
      </c>
      <c r="J252" s="325" t="e">
        <f t="shared" si="41"/>
        <v>#REF!</v>
      </c>
      <c r="K252" s="325" t="e">
        <f t="shared" si="41"/>
        <v>#REF!</v>
      </c>
      <c r="L252" s="325" t="e">
        <f t="shared" si="41"/>
        <v>#REF!</v>
      </c>
      <c r="M252" s="325" t="e">
        <f t="shared" si="41"/>
        <v>#REF!</v>
      </c>
      <c r="N252" s="276" t="e">
        <f t="shared" si="41"/>
        <v>#REF!</v>
      </c>
    </row>
    <row r="253" spans="1:14" ht="13.5" thickBot="1">
      <c r="A253" s="151"/>
      <c r="B253" s="415"/>
      <c r="C253" s="415"/>
      <c r="D253" s="415"/>
      <c r="E253" s="415"/>
      <c r="F253" s="415"/>
      <c r="G253" s="415"/>
      <c r="H253" s="415"/>
      <c r="I253" s="415"/>
      <c r="J253" s="415"/>
      <c r="K253" s="415"/>
      <c r="L253" s="415"/>
      <c r="M253" s="415"/>
      <c r="N253" s="626"/>
    </row>
    <row r="254" spans="1:14" ht="28.5" thickBot="1">
      <c r="A254" s="367" t="s">
        <v>18</v>
      </c>
      <c r="B254" s="539"/>
      <c r="C254" s="599"/>
      <c r="D254" s="599"/>
      <c r="E254" s="599"/>
      <c r="F254" s="599"/>
      <c r="G254" s="571"/>
      <c r="H254" s="625" t="s">
        <v>1</v>
      </c>
      <c r="I254" s="539"/>
      <c r="J254" s="646" t="str">
        <f>J5</f>
        <v>År 2010</v>
      </c>
      <c r="K254" s="627"/>
      <c r="L254" s="1321" t="str">
        <f>L5</f>
        <v>Bihuset</v>
      </c>
      <c r="M254" s="628"/>
      <c r="N254" s="262" t="str">
        <f>N14</f>
        <v> </v>
      </c>
    </row>
    <row r="255" spans="1:14" ht="13.5" thickBot="1">
      <c r="A255" s="320"/>
      <c r="B255" s="629"/>
      <c r="C255" s="629"/>
      <c r="D255" s="629"/>
      <c r="E255" s="629"/>
      <c r="F255" s="629"/>
      <c r="G255" s="629"/>
      <c r="H255" s="629"/>
      <c r="I255" s="629"/>
      <c r="J255" s="629"/>
      <c r="K255" s="629"/>
      <c r="L255" s="629"/>
      <c r="M255" s="629"/>
      <c r="N255" s="630"/>
    </row>
    <row r="256" spans="1:14" ht="12.75" thickBot="1">
      <c r="A256" s="321"/>
      <c r="B256" s="631" t="s">
        <v>47</v>
      </c>
      <c r="C256" s="444" t="s">
        <v>48</v>
      </c>
      <c r="D256" s="632" t="s">
        <v>49</v>
      </c>
      <c r="E256" s="632" t="s">
        <v>50</v>
      </c>
      <c r="F256" s="632" t="s">
        <v>51</v>
      </c>
      <c r="G256" s="632" t="s">
        <v>52</v>
      </c>
      <c r="H256" s="632" t="s">
        <v>53</v>
      </c>
      <c r="I256" s="632" t="s">
        <v>54</v>
      </c>
      <c r="J256" s="632" t="s">
        <v>55</v>
      </c>
      <c r="K256" s="632" t="s">
        <v>56</v>
      </c>
      <c r="L256" s="632" t="s">
        <v>57</v>
      </c>
      <c r="M256" s="632" t="s">
        <v>58</v>
      </c>
      <c r="N256" s="633" t="s">
        <v>216</v>
      </c>
    </row>
    <row r="257" spans="1:14" ht="12">
      <c r="A257" s="322" t="s">
        <v>240</v>
      </c>
      <c r="B257" s="634" t="e">
        <f>(Sammanställning!#REF!)+(Sammanställning!#REF!+Sammanställning!#REF!+Sammanställning!#REF!)</f>
        <v>#REF!</v>
      </c>
      <c r="C257" s="410" t="s">
        <v>0</v>
      </c>
      <c r="D257" s="634"/>
      <c r="E257" s="634"/>
      <c r="F257" s="634"/>
      <c r="G257" s="634"/>
      <c r="H257" s="634"/>
      <c r="I257" s="634"/>
      <c r="J257" s="634"/>
      <c r="K257" s="634"/>
      <c r="L257" s="634"/>
      <c r="M257" s="634"/>
      <c r="N257" s="635"/>
    </row>
    <row r="258" spans="1:14" ht="12">
      <c r="A258" s="317" t="s">
        <v>170</v>
      </c>
      <c r="B258" s="410">
        <f>'Företagsfakta '!$J$23</f>
        <v>0</v>
      </c>
      <c r="C258" s="410">
        <f>'Företagsfakta '!$J$23</f>
        <v>0</v>
      </c>
      <c r="D258" s="410">
        <f>'Företagsfakta '!$J$23</f>
        <v>0</v>
      </c>
      <c r="E258" s="410">
        <f>'Företagsfakta '!$J$23</f>
        <v>0</v>
      </c>
      <c r="F258" s="410">
        <f>'Företagsfakta '!$J$23</f>
        <v>0</v>
      </c>
      <c r="G258" s="410">
        <f>'Företagsfakta '!$J$23</f>
        <v>0</v>
      </c>
      <c r="H258" s="410">
        <f>'Företagsfakta '!$J$23</f>
        <v>0</v>
      </c>
      <c r="I258" s="410">
        <f>'Företagsfakta '!$J$23</f>
        <v>0</v>
      </c>
      <c r="J258" s="410">
        <f>'Företagsfakta '!$J$23</f>
        <v>0</v>
      </c>
      <c r="K258" s="410">
        <f>'Företagsfakta '!$J$23</f>
        <v>0</v>
      </c>
      <c r="L258" s="410">
        <f>'Företagsfakta '!$J$23</f>
        <v>0</v>
      </c>
      <c r="M258" s="410">
        <f>'Företagsfakta '!$J$23</f>
        <v>0</v>
      </c>
      <c r="N258" s="276">
        <f>SUM(B258:M258)</f>
        <v>0</v>
      </c>
    </row>
    <row r="259" spans="1:14" ht="12">
      <c r="A259" s="317" t="s">
        <v>171</v>
      </c>
      <c r="B259" s="325">
        <f>('Företagsfakta '!$I$13*'Företagsfakta '!$I20/1200)+('Företagsfakta '!$J$13*'Företagsfakta '!$J20/1200)</f>
        <v>0</v>
      </c>
      <c r="C259" s="325">
        <f>('Företagsfakta '!$I$13*'Företagsfakta '!$I20/1200)+('Företagsfakta '!$J$13*'Företagsfakta '!$J20/1200)</f>
        <v>0</v>
      </c>
      <c r="D259" s="325">
        <f>('Företagsfakta '!$I$13*'Företagsfakta '!$I20/1200)+('Företagsfakta '!$J$13*'Företagsfakta '!$J20/1200)</f>
        <v>0</v>
      </c>
      <c r="E259" s="325">
        <f>('Företagsfakta '!$I$13*'Företagsfakta '!$I20/1200)+('Företagsfakta '!$J$13*'Företagsfakta '!$J20/1200)</f>
        <v>0</v>
      </c>
      <c r="F259" s="325">
        <f>('Företagsfakta '!$I$13*'Företagsfakta '!$I20/1200)+('Företagsfakta '!$J$13*'Företagsfakta '!$J20/1200)</f>
        <v>0</v>
      </c>
      <c r="G259" s="325">
        <f>('Företagsfakta '!$I$13*'Företagsfakta '!$I20/1200)+('Företagsfakta '!$J$13*'Företagsfakta '!$J20/1200)</f>
        <v>0</v>
      </c>
      <c r="H259" s="325">
        <f>('Företagsfakta '!$I$13*'Företagsfakta '!$I20/1200)+('Företagsfakta '!$J$13*'Företagsfakta '!$J20/1200)</f>
        <v>0</v>
      </c>
      <c r="I259" s="325">
        <f>('Företagsfakta '!$I$13*'Företagsfakta '!$I20/1200)+('Företagsfakta '!$J$13*'Företagsfakta '!$J20/1200)</f>
        <v>0</v>
      </c>
      <c r="J259" s="325">
        <f>('Företagsfakta '!$I$13*'Företagsfakta '!$I20/1200)+('Företagsfakta '!$J$13*'Företagsfakta '!$J20/1200)</f>
        <v>0</v>
      </c>
      <c r="K259" s="325">
        <f>('Företagsfakta '!$I$13*'Företagsfakta '!$I20/1200)+('Företagsfakta '!$J$13*'Företagsfakta '!$J20/1200)</f>
        <v>0</v>
      </c>
      <c r="L259" s="325">
        <f>('Företagsfakta '!$I$13*'Företagsfakta '!$I20/1200)+('Företagsfakta '!$J$13*'Företagsfakta '!$J20/1200)</f>
        <v>0</v>
      </c>
      <c r="M259" s="325">
        <f>('Företagsfakta '!$I$13*'Företagsfakta '!$I20/1200)+('Företagsfakta '!$J$13*'Företagsfakta '!$J20/1200)</f>
        <v>0</v>
      </c>
      <c r="N259" s="276">
        <f>SUM(B259:M259)</f>
        <v>0</v>
      </c>
    </row>
    <row r="260" spans="1:14" ht="12.75" thickBot="1">
      <c r="A260" s="318" t="s">
        <v>172</v>
      </c>
      <c r="B260" s="441" t="e">
        <f>('Företagsfakta '!$J$15+'Företagsfakta '!#REF!-($N$258/2))*'Företagsfakta '!$J$22/1200</f>
        <v>#REF!</v>
      </c>
      <c r="C260" s="441" t="e">
        <f>('Företagsfakta '!$J$15+'Företagsfakta '!#REF!-($N$258/2))*'Företagsfakta '!$J$22/1200</f>
        <v>#REF!</v>
      </c>
      <c r="D260" s="441" t="e">
        <f>('Företagsfakta '!$J$15+'Företagsfakta '!#REF!-($N$258/2))*'Företagsfakta '!$J$22/1200</f>
        <v>#REF!</v>
      </c>
      <c r="E260" s="441" t="e">
        <f>('Företagsfakta '!$J$15+'Företagsfakta '!#REF!-($N$258/2))*'Företagsfakta '!$J$22/1200</f>
        <v>#REF!</v>
      </c>
      <c r="F260" s="441" t="e">
        <f>('Företagsfakta '!$J$15+'Företagsfakta '!#REF!-($N$258/2))*'Företagsfakta '!$J$22/1200</f>
        <v>#REF!</v>
      </c>
      <c r="G260" s="441" t="e">
        <f>('Företagsfakta '!$J$15+'Företagsfakta '!#REF!-($N$258/2))*'Företagsfakta '!$J$22/1200</f>
        <v>#REF!</v>
      </c>
      <c r="H260" s="441" t="e">
        <f>('Företagsfakta '!$J$15+'Företagsfakta '!#REF!-($N$258/2))*'Företagsfakta '!$J$22/1200</f>
        <v>#REF!</v>
      </c>
      <c r="I260" s="441" t="e">
        <f>('Företagsfakta '!$J$15+'Företagsfakta '!#REF!-($N$258/2))*'Företagsfakta '!$J$22/1200</f>
        <v>#REF!</v>
      </c>
      <c r="J260" s="441" t="e">
        <f>('Företagsfakta '!$J$15+'Företagsfakta '!#REF!-($N$258/2))*'Företagsfakta '!$J$22/1200</f>
        <v>#REF!</v>
      </c>
      <c r="K260" s="441" t="e">
        <f>('Företagsfakta '!$J$15+'Företagsfakta '!#REF!-($N$258/2))*'Företagsfakta '!$J$22/1200</f>
        <v>#REF!</v>
      </c>
      <c r="L260" s="441" t="e">
        <f>('Företagsfakta '!$J$15+'Företagsfakta '!#REF!-($N$258/2))*'Företagsfakta '!$J$22/1200</f>
        <v>#REF!</v>
      </c>
      <c r="M260" s="441" t="e">
        <f>('Företagsfakta '!$J$15+'Företagsfakta '!#REF!-($N$258/2))*'Företagsfakta '!$J$22/1200</f>
        <v>#REF!</v>
      </c>
      <c r="N260" s="276" t="e">
        <f>SUM(B260:M260)</f>
        <v>#REF!</v>
      </c>
    </row>
    <row r="261" spans="1:14" ht="12">
      <c r="A261" s="393" t="s">
        <v>0</v>
      </c>
      <c r="B261" s="636"/>
      <c r="C261" s="636"/>
      <c r="D261" s="636"/>
      <c r="E261" s="636"/>
      <c r="F261" s="636"/>
      <c r="G261" s="636"/>
      <c r="H261" s="636" t="s">
        <v>0</v>
      </c>
      <c r="I261" s="636"/>
      <c r="J261" s="636"/>
      <c r="K261" s="636"/>
      <c r="L261" s="636"/>
      <c r="M261" s="636"/>
      <c r="N261" s="394" t="s">
        <v>0</v>
      </c>
    </row>
    <row r="262" spans="1:14" ht="12">
      <c r="A262" s="392" t="s">
        <v>174</v>
      </c>
      <c r="B262" s="410"/>
      <c r="C262" s="410" t="e">
        <f aca="true" t="shared" si="42" ref="C262:N262">B11+B20</f>
        <v>#REF!</v>
      </c>
      <c r="D262" s="410" t="e">
        <f t="shared" si="42"/>
        <v>#REF!</v>
      </c>
      <c r="E262" s="410" t="e">
        <f t="shared" si="42"/>
        <v>#REF!</v>
      </c>
      <c r="F262" s="410" t="e">
        <f t="shared" si="42"/>
        <v>#REF!</v>
      </c>
      <c r="G262" s="410" t="e">
        <f t="shared" si="42"/>
        <v>#REF!</v>
      </c>
      <c r="H262" s="410" t="e">
        <f t="shared" si="42"/>
        <v>#REF!</v>
      </c>
      <c r="I262" s="410" t="e">
        <f t="shared" si="42"/>
        <v>#REF!</v>
      </c>
      <c r="J262" s="410" t="e">
        <f t="shared" si="42"/>
        <v>#REF!</v>
      </c>
      <c r="K262" s="410" t="e">
        <f>J11+J20</f>
        <v>#REF!</v>
      </c>
      <c r="L262" s="410" t="e">
        <f t="shared" si="42"/>
        <v>#REF!</v>
      </c>
      <c r="M262" s="410" t="e">
        <f t="shared" si="42"/>
        <v>#REF!</v>
      </c>
      <c r="N262" s="276" t="e">
        <f t="shared" si="42"/>
        <v>#REF!</v>
      </c>
    </row>
    <row r="263" spans="1:14" ht="12">
      <c r="A263" s="317" t="s">
        <v>239</v>
      </c>
      <c r="B263" s="410"/>
      <c r="C263" s="325" t="e">
        <f aca="true" t="shared" si="43" ref="C263:N263">-B68</f>
        <v>#REF!</v>
      </c>
      <c r="D263" s="325" t="e">
        <f t="shared" si="43"/>
        <v>#REF!</v>
      </c>
      <c r="E263" s="325" t="e">
        <f t="shared" si="43"/>
        <v>#REF!</v>
      </c>
      <c r="F263" s="325" t="e">
        <f t="shared" si="43"/>
        <v>#REF!</v>
      </c>
      <c r="G263" s="325" t="e">
        <f t="shared" si="43"/>
        <v>#REF!</v>
      </c>
      <c r="H263" s="325" t="e">
        <f t="shared" si="43"/>
        <v>#REF!</v>
      </c>
      <c r="I263" s="325" t="e">
        <f t="shared" si="43"/>
        <v>#REF!</v>
      </c>
      <c r="J263" s="325" t="e">
        <f t="shared" si="43"/>
        <v>#REF!</v>
      </c>
      <c r="K263" s="325" t="e">
        <f t="shared" si="43"/>
        <v>#REF!</v>
      </c>
      <c r="L263" s="325" t="e">
        <f t="shared" si="43"/>
        <v>#REF!</v>
      </c>
      <c r="M263" s="325" t="e">
        <f t="shared" si="43"/>
        <v>#REF!</v>
      </c>
      <c r="N263" s="276" t="e">
        <f t="shared" si="43"/>
        <v>#REF!</v>
      </c>
    </row>
    <row r="264" spans="1:14" ht="12">
      <c r="A264" s="317" t="s">
        <v>238</v>
      </c>
      <c r="B264" s="410"/>
      <c r="C264" s="410" t="e">
        <f aca="true" t="shared" si="44" ref="C264:N264">-(B33+B43)</f>
        <v>#REF!</v>
      </c>
      <c r="D264" s="410" t="e">
        <f t="shared" si="44"/>
        <v>#REF!</v>
      </c>
      <c r="E264" s="410" t="e">
        <f t="shared" si="44"/>
        <v>#REF!</v>
      </c>
      <c r="F264" s="410" t="e">
        <f t="shared" si="44"/>
        <v>#REF!</v>
      </c>
      <c r="G264" s="410" t="e">
        <f t="shared" si="44"/>
        <v>#REF!</v>
      </c>
      <c r="H264" s="410" t="e">
        <f t="shared" si="44"/>
        <v>#REF!</v>
      </c>
      <c r="I264" s="410" t="e">
        <f t="shared" si="44"/>
        <v>#REF!</v>
      </c>
      <c r="J264" s="410" t="e">
        <f t="shared" si="44"/>
        <v>#REF!</v>
      </c>
      <c r="K264" s="410" t="e">
        <f t="shared" si="44"/>
        <v>#REF!</v>
      </c>
      <c r="L264" s="410" t="e">
        <f t="shared" si="44"/>
        <v>#REF!</v>
      </c>
      <c r="M264" s="410" t="e">
        <f t="shared" si="44"/>
        <v>#REF!</v>
      </c>
      <c r="N264" s="276" t="e">
        <f t="shared" si="44"/>
        <v>#REF!</v>
      </c>
    </row>
    <row r="265" spans="1:14" ht="12">
      <c r="A265" s="317" t="s">
        <v>173</v>
      </c>
      <c r="B265" s="410"/>
      <c r="C265" s="410" t="e">
        <f aca="true" t="shared" si="45" ref="C265:N265">-B122</f>
        <v>#REF!</v>
      </c>
      <c r="D265" s="410" t="e">
        <f t="shared" si="45"/>
        <v>#REF!</v>
      </c>
      <c r="E265" s="410" t="e">
        <f t="shared" si="45"/>
        <v>#REF!</v>
      </c>
      <c r="F265" s="410">
        <f t="shared" si="45"/>
        <v>0</v>
      </c>
      <c r="G265" s="410">
        <f t="shared" si="45"/>
        <v>0</v>
      </c>
      <c r="H265" s="410">
        <f t="shared" si="45"/>
        <v>0</v>
      </c>
      <c r="I265" s="410" t="e">
        <f t="shared" si="45"/>
        <v>#REF!</v>
      </c>
      <c r="J265" s="410" t="e">
        <f t="shared" si="45"/>
        <v>#REF!</v>
      </c>
      <c r="K265" s="410" t="e">
        <f t="shared" si="45"/>
        <v>#REF!</v>
      </c>
      <c r="L265" s="410">
        <f t="shared" si="45"/>
        <v>0</v>
      </c>
      <c r="M265" s="410">
        <f t="shared" si="45"/>
        <v>0</v>
      </c>
      <c r="N265" s="328">
        <f t="shared" si="45"/>
        <v>0</v>
      </c>
    </row>
    <row r="266" spans="1:14" ht="12">
      <c r="A266" s="317" t="s">
        <v>175</v>
      </c>
      <c r="B266" s="325" t="e">
        <f aca="true" t="shared" si="46" ref="B266:N266">B123</f>
        <v>#REF!</v>
      </c>
      <c r="C266" s="325" t="e">
        <f t="shared" si="46"/>
        <v>#REF!</v>
      </c>
      <c r="D266" s="325" t="e">
        <f t="shared" si="46"/>
        <v>#REF!</v>
      </c>
      <c r="E266" s="325">
        <f t="shared" si="46"/>
        <v>0</v>
      </c>
      <c r="F266" s="325">
        <f t="shared" si="46"/>
        <v>0</v>
      </c>
      <c r="G266" s="325">
        <f t="shared" si="46"/>
        <v>0</v>
      </c>
      <c r="H266" s="325" t="e">
        <f t="shared" si="46"/>
        <v>#REF!</v>
      </c>
      <c r="I266" s="325" t="e">
        <f t="shared" si="46"/>
        <v>#REF!</v>
      </c>
      <c r="J266" s="325" t="e">
        <f t="shared" si="46"/>
        <v>#REF!</v>
      </c>
      <c r="K266" s="325">
        <f t="shared" si="46"/>
        <v>0</v>
      </c>
      <c r="L266" s="325">
        <f t="shared" si="46"/>
        <v>0</v>
      </c>
      <c r="M266" s="325">
        <f t="shared" si="46"/>
        <v>0</v>
      </c>
      <c r="N266" s="276" t="e">
        <f t="shared" si="46"/>
        <v>#REF!</v>
      </c>
    </row>
    <row r="267" spans="1:14" ht="12">
      <c r="A267" s="323" t="s">
        <v>176</v>
      </c>
      <c r="B267" s="637">
        <f>'Företagsfakta '!$J$18/12</f>
        <v>0</v>
      </c>
      <c r="C267" s="637">
        <f>'Företagsfakta '!$J$18/12</f>
        <v>0</v>
      </c>
      <c r="D267" s="637">
        <f>'Företagsfakta '!$J$18/12</f>
        <v>0</v>
      </c>
      <c r="E267" s="637">
        <f>'Företagsfakta '!$J$18/12</f>
        <v>0</v>
      </c>
      <c r="F267" s="637">
        <f>'Företagsfakta '!$J$18/12</f>
        <v>0</v>
      </c>
      <c r="G267" s="637">
        <f>'Företagsfakta '!$J$18/12</f>
        <v>0</v>
      </c>
      <c r="H267" s="637">
        <f>'Företagsfakta '!$J$18/12</f>
        <v>0</v>
      </c>
      <c r="I267" s="637">
        <f>'Företagsfakta '!$J$18/12</f>
        <v>0</v>
      </c>
      <c r="J267" s="637">
        <f>'Företagsfakta '!$J$18/12</f>
        <v>0</v>
      </c>
      <c r="K267" s="637">
        <f>'Företagsfakta '!$J$18/12</f>
        <v>0</v>
      </c>
      <c r="L267" s="637">
        <f>'Företagsfakta '!$J$18/12</f>
        <v>0</v>
      </c>
      <c r="M267" s="637">
        <f>'Företagsfakta '!$J$18/12</f>
        <v>0</v>
      </c>
      <c r="N267" s="273">
        <f>SUM(B267:M267)</f>
        <v>0</v>
      </c>
    </row>
    <row r="268" spans="1:14" ht="12.75" thickBot="1">
      <c r="A268" s="318" t="s">
        <v>177</v>
      </c>
      <c r="B268" s="401" t="e">
        <f aca="true" t="shared" si="47" ref="B268:M268">SUM(B257:B266)-B267</f>
        <v>#REF!</v>
      </c>
      <c r="C268" s="401" t="e">
        <f t="shared" si="47"/>
        <v>#REF!</v>
      </c>
      <c r="D268" s="401" t="e">
        <f t="shared" si="47"/>
        <v>#REF!</v>
      </c>
      <c r="E268" s="401" t="e">
        <f t="shared" si="47"/>
        <v>#REF!</v>
      </c>
      <c r="F268" s="401" t="e">
        <f t="shared" si="47"/>
        <v>#REF!</v>
      </c>
      <c r="G268" s="401" t="e">
        <f t="shared" si="47"/>
        <v>#REF!</v>
      </c>
      <c r="H268" s="401" t="e">
        <f t="shared" si="47"/>
        <v>#REF!</v>
      </c>
      <c r="I268" s="401" t="e">
        <f t="shared" si="47"/>
        <v>#REF!</v>
      </c>
      <c r="J268" s="401" t="e">
        <f t="shared" si="47"/>
        <v>#REF!</v>
      </c>
      <c r="K268" s="401" t="e">
        <f t="shared" si="47"/>
        <v>#REF!</v>
      </c>
      <c r="L268" s="401" t="e">
        <f t="shared" si="47"/>
        <v>#REF!</v>
      </c>
      <c r="M268" s="401" t="e">
        <f t="shared" si="47"/>
        <v>#REF!</v>
      </c>
      <c r="N268" s="198" t="e">
        <f>SUM(N257:N266)</f>
        <v>#REF!</v>
      </c>
    </row>
    <row r="269" spans="1:14" ht="12.75">
      <c r="A269" s="203"/>
      <c r="B269" s="573"/>
      <c r="C269" s="573"/>
      <c r="D269" s="573"/>
      <c r="E269" s="573"/>
      <c r="F269" s="573"/>
      <c r="G269" s="573"/>
      <c r="H269" s="573"/>
      <c r="I269" s="573"/>
      <c r="J269" s="573"/>
      <c r="K269" s="573"/>
      <c r="L269" s="573"/>
      <c r="M269" s="573"/>
      <c r="N269" s="602"/>
    </row>
    <row r="270" spans="1:14" ht="19.5" thickBot="1">
      <c r="A270" s="326" t="s">
        <v>0</v>
      </c>
      <c r="B270" s="638"/>
      <c r="C270" s="638"/>
      <c r="D270" s="638"/>
      <c r="E270" s="622" t="s">
        <v>0</v>
      </c>
      <c r="F270" s="639"/>
      <c r="G270" s="640"/>
      <c r="H270" s="641"/>
      <c r="I270" s="642"/>
      <c r="J270" s="642"/>
      <c r="K270" s="622"/>
      <c r="L270" s="602"/>
      <c r="M270" s="602"/>
      <c r="N270" s="1323" t="s">
        <v>264</v>
      </c>
    </row>
    <row r="271" spans="1:14" ht="28.5" thickBot="1">
      <c r="A271" s="182" t="s">
        <v>135</v>
      </c>
      <c r="B271" s="599"/>
      <c r="C271" s="599"/>
      <c r="D271" s="599"/>
      <c r="E271" s="599"/>
      <c r="F271" s="599"/>
      <c r="G271" s="262"/>
      <c r="H271" s="625" t="s">
        <v>1</v>
      </c>
      <c r="I271" s="599"/>
      <c r="J271" s="646" t="str">
        <f>J5</f>
        <v>År 2010</v>
      </c>
      <c r="K271" s="262"/>
      <c r="L271" s="1321" t="str">
        <f>L5</f>
        <v>Bihuset</v>
      </c>
      <c r="M271" s="599"/>
      <c r="N271" s="262" t="str">
        <f>N14</f>
        <v> </v>
      </c>
    </row>
    <row r="272" spans="1:14" ht="12.75" thickBot="1">
      <c r="A272" s="283" t="s">
        <v>180</v>
      </c>
      <c r="B272" s="443" t="s">
        <v>47</v>
      </c>
      <c r="C272" s="444" t="s">
        <v>48</v>
      </c>
      <c r="D272" s="444" t="s">
        <v>49</v>
      </c>
      <c r="E272" s="444" t="s">
        <v>50</v>
      </c>
      <c r="F272" s="444" t="s">
        <v>51</v>
      </c>
      <c r="G272" s="444" t="s">
        <v>52</v>
      </c>
      <c r="H272" s="444" t="s">
        <v>53</v>
      </c>
      <c r="I272" s="444" t="s">
        <v>54</v>
      </c>
      <c r="J272" s="444" t="s">
        <v>55</v>
      </c>
      <c r="K272" s="444" t="s">
        <v>56</v>
      </c>
      <c r="L272" s="444" t="s">
        <v>57</v>
      </c>
      <c r="M272" s="444" t="s">
        <v>58</v>
      </c>
      <c r="N272" s="579" t="s">
        <v>212</v>
      </c>
    </row>
    <row r="273" spans="1:14" ht="12">
      <c r="A273" s="283" t="s">
        <v>243</v>
      </c>
      <c r="B273" s="1324">
        <f>'Företagsfakta '!J12</f>
        <v>0</v>
      </c>
      <c r="C273" s="644"/>
      <c r="D273" s="644"/>
      <c r="E273" s="644"/>
      <c r="F273" s="644"/>
      <c r="G273" s="644"/>
      <c r="H273" s="644"/>
      <c r="I273" s="644"/>
      <c r="J273" s="644"/>
      <c r="K273" s="644"/>
      <c r="L273" s="644"/>
      <c r="M273" s="644"/>
      <c r="N273" s="276">
        <f>SUM(B273:M273)</f>
        <v>0</v>
      </c>
    </row>
    <row r="274" spans="1:14" ht="12">
      <c r="A274" s="283" t="s">
        <v>241</v>
      </c>
      <c r="B274" s="643" t="e">
        <f>Sammanställning!#REF!</f>
        <v>#REF!</v>
      </c>
      <c r="C274" s="644"/>
      <c r="D274" s="644"/>
      <c r="E274" s="644"/>
      <c r="F274" s="644"/>
      <c r="G274" s="644"/>
      <c r="H274" s="644"/>
      <c r="I274" s="644"/>
      <c r="J274" s="644"/>
      <c r="K274" s="644"/>
      <c r="L274" s="644"/>
      <c r="M274" s="644"/>
      <c r="N274" s="645"/>
    </row>
    <row r="275" spans="1:14" ht="12">
      <c r="A275" s="283" t="s">
        <v>236</v>
      </c>
      <c r="B275" s="410" t="e">
        <f>'Företagsfakta '!#REF!+'Företagsfakta '!J13</f>
        <v>#REF!</v>
      </c>
      <c r="C275" s="410" t="s">
        <v>0</v>
      </c>
      <c r="D275" s="410" t="s">
        <v>0</v>
      </c>
      <c r="E275" s="410"/>
      <c r="F275" s="410"/>
      <c r="G275" s="410"/>
      <c r="H275" s="325"/>
      <c r="I275" s="410"/>
      <c r="J275" s="410"/>
      <c r="K275" s="410"/>
      <c r="L275" s="410"/>
      <c r="M275" s="410" t="s">
        <v>0</v>
      </c>
      <c r="N275" s="276" t="e">
        <f>B274+B275-N258</f>
        <v>#REF!</v>
      </c>
    </row>
    <row r="276" spans="1:14" ht="12">
      <c r="A276" s="283" t="s">
        <v>181</v>
      </c>
      <c r="B276" s="325" t="e">
        <f aca="true" t="shared" si="48" ref="B276:M276">B226</f>
        <v>#REF!</v>
      </c>
      <c r="C276" s="325" t="e">
        <f t="shared" si="48"/>
        <v>#REF!</v>
      </c>
      <c r="D276" s="325" t="e">
        <f t="shared" si="48"/>
        <v>#REF!</v>
      </c>
      <c r="E276" s="325" t="e">
        <f t="shared" si="48"/>
        <v>#REF!</v>
      </c>
      <c r="F276" s="325" t="e">
        <f t="shared" si="48"/>
        <v>#REF!</v>
      </c>
      <c r="G276" s="325" t="e">
        <f t="shared" si="48"/>
        <v>#REF!</v>
      </c>
      <c r="H276" s="325" t="e">
        <f t="shared" si="48"/>
        <v>#REF!</v>
      </c>
      <c r="I276" s="325" t="e">
        <f t="shared" si="48"/>
        <v>#REF!</v>
      </c>
      <c r="J276" s="325" t="e">
        <f t="shared" si="48"/>
        <v>#REF!</v>
      </c>
      <c r="K276" s="325" t="e">
        <f t="shared" si="48"/>
        <v>#REF!</v>
      </c>
      <c r="L276" s="325" t="e">
        <f t="shared" si="48"/>
        <v>#REF!</v>
      </c>
      <c r="M276" s="325" t="e">
        <f t="shared" si="48"/>
        <v>#REF!</v>
      </c>
      <c r="N276" s="276" t="e">
        <f>SUM(B276:M276)</f>
        <v>#REF!</v>
      </c>
    </row>
    <row r="277" spans="1:14" ht="12">
      <c r="A277" s="283" t="s">
        <v>209</v>
      </c>
      <c r="B277" s="325" t="e">
        <f aca="true" t="shared" si="49" ref="B277:M277">-B238</f>
        <v>#REF!</v>
      </c>
      <c r="C277" s="325" t="e">
        <f t="shared" si="49"/>
        <v>#REF!</v>
      </c>
      <c r="D277" s="325" t="e">
        <f t="shared" si="49"/>
        <v>#REF!</v>
      </c>
      <c r="E277" s="325" t="e">
        <f t="shared" si="49"/>
        <v>#REF!</v>
      </c>
      <c r="F277" s="325" t="e">
        <f t="shared" si="49"/>
        <v>#REF!</v>
      </c>
      <c r="G277" s="325" t="e">
        <f t="shared" si="49"/>
        <v>#REF!</v>
      </c>
      <c r="H277" s="325" t="e">
        <f t="shared" si="49"/>
        <v>#REF!</v>
      </c>
      <c r="I277" s="325" t="e">
        <f t="shared" si="49"/>
        <v>#REF!</v>
      </c>
      <c r="J277" s="325" t="e">
        <f t="shared" si="49"/>
        <v>#REF!</v>
      </c>
      <c r="K277" s="325" t="e">
        <f t="shared" si="49"/>
        <v>#REF!</v>
      </c>
      <c r="L277" s="325" t="e">
        <f t="shared" si="49"/>
        <v>#REF!</v>
      </c>
      <c r="M277" s="325" t="e">
        <f t="shared" si="49"/>
        <v>#REF!</v>
      </c>
      <c r="N277" s="276" t="e">
        <f>SUM(B277:M277)</f>
        <v>#REF!</v>
      </c>
    </row>
    <row r="278" spans="1:14" ht="12">
      <c r="A278" s="283" t="s">
        <v>182</v>
      </c>
      <c r="B278" s="325" t="e">
        <f aca="true" t="shared" si="50" ref="B278:M278">-B252</f>
        <v>#REF!</v>
      </c>
      <c r="C278" s="325" t="e">
        <f t="shared" si="50"/>
        <v>#REF!</v>
      </c>
      <c r="D278" s="325" t="e">
        <f t="shared" si="50"/>
        <v>#REF!</v>
      </c>
      <c r="E278" s="325" t="e">
        <f t="shared" si="50"/>
        <v>#REF!</v>
      </c>
      <c r="F278" s="325" t="e">
        <f t="shared" si="50"/>
        <v>#REF!</v>
      </c>
      <c r="G278" s="325" t="e">
        <f t="shared" si="50"/>
        <v>#REF!</v>
      </c>
      <c r="H278" s="325" t="e">
        <f t="shared" si="50"/>
        <v>#REF!</v>
      </c>
      <c r="I278" s="325" t="e">
        <f t="shared" si="50"/>
        <v>#REF!</v>
      </c>
      <c r="J278" s="325" t="e">
        <f t="shared" si="50"/>
        <v>#REF!</v>
      </c>
      <c r="K278" s="325" t="e">
        <f t="shared" si="50"/>
        <v>#REF!</v>
      </c>
      <c r="L278" s="325" t="e">
        <f t="shared" si="50"/>
        <v>#REF!</v>
      </c>
      <c r="M278" s="325" t="e">
        <f t="shared" si="50"/>
        <v>#REF!</v>
      </c>
      <c r="N278" s="276" t="e">
        <f>SUM(B278:M278)</f>
        <v>#REF!</v>
      </c>
    </row>
    <row r="279" spans="1:14" ht="12">
      <c r="A279" s="282"/>
      <c r="B279" s="462"/>
      <c r="C279" s="462"/>
      <c r="D279" s="462"/>
      <c r="E279" s="462"/>
      <c r="F279" s="462"/>
      <c r="G279" s="462"/>
      <c r="H279" s="462"/>
      <c r="I279" s="462"/>
      <c r="J279" s="462"/>
      <c r="K279" s="462"/>
      <c r="L279" s="462"/>
      <c r="M279" s="462"/>
      <c r="N279" s="327"/>
    </row>
    <row r="280" spans="1:14" ht="12">
      <c r="A280" s="283" t="s">
        <v>183</v>
      </c>
      <c r="B280" s="325" t="e">
        <f>SUM(B272:B278)</f>
        <v>#REF!</v>
      </c>
      <c r="C280" s="325" t="e">
        <f aca="true" t="shared" si="51" ref="C280:N280">SUM(C272:C278)</f>
        <v>#REF!</v>
      </c>
      <c r="D280" s="325" t="e">
        <f t="shared" si="51"/>
        <v>#REF!</v>
      </c>
      <c r="E280" s="325" t="e">
        <f t="shared" si="51"/>
        <v>#REF!</v>
      </c>
      <c r="F280" s="325" t="e">
        <f t="shared" si="51"/>
        <v>#REF!</v>
      </c>
      <c r="G280" s="325" t="e">
        <f t="shared" si="51"/>
        <v>#REF!</v>
      </c>
      <c r="H280" s="325" t="e">
        <f t="shared" si="51"/>
        <v>#REF!</v>
      </c>
      <c r="I280" s="325" t="e">
        <f t="shared" si="51"/>
        <v>#REF!</v>
      </c>
      <c r="J280" s="325" t="e">
        <f t="shared" si="51"/>
        <v>#REF!</v>
      </c>
      <c r="K280" s="325" t="e">
        <f t="shared" si="51"/>
        <v>#REF!</v>
      </c>
      <c r="L280" s="325" t="e">
        <f t="shared" si="51"/>
        <v>#REF!</v>
      </c>
      <c r="M280" s="325" t="e">
        <f t="shared" si="51"/>
        <v>#REF!</v>
      </c>
      <c r="N280" s="325" t="e">
        <f t="shared" si="51"/>
        <v>#REF!</v>
      </c>
    </row>
    <row r="281" spans="1:14" ht="12">
      <c r="A281" s="283" t="s">
        <v>210</v>
      </c>
      <c r="B281" s="325" t="e">
        <f aca="true" t="shared" si="52" ref="B281:N281">-B268</f>
        <v>#REF!</v>
      </c>
      <c r="C281" s="325" t="e">
        <f t="shared" si="52"/>
        <v>#REF!</v>
      </c>
      <c r="D281" s="325" t="e">
        <f t="shared" si="52"/>
        <v>#REF!</v>
      </c>
      <c r="E281" s="325" t="e">
        <f t="shared" si="52"/>
        <v>#REF!</v>
      </c>
      <c r="F281" s="325" t="e">
        <f t="shared" si="52"/>
        <v>#REF!</v>
      </c>
      <c r="G281" s="325" t="e">
        <f t="shared" si="52"/>
        <v>#REF!</v>
      </c>
      <c r="H281" s="325" t="e">
        <f t="shared" si="52"/>
        <v>#REF!</v>
      </c>
      <c r="I281" s="325" t="e">
        <f t="shared" si="52"/>
        <v>#REF!</v>
      </c>
      <c r="J281" s="325" t="e">
        <f t="shared" si="52"/>
        <v>#REF!</v>
      </c>
      <c r="K281" s="325" t="e">
        <f t="shared" si="52"/>
        <v>#REF!</v>
      </c>
      <c r="L281" s="325" t="e">
        <f t="shared" si="52"/>
        <v>#REF!</v>
      </c>
      <c r="M281" s="325" t="e">
        <f t="shared" si="52"/>
        <v>#REF!</v>
      </c>
      <c r="N281" s="276" t="e">
        <f t="shared" si="52"/>
        <v>#REF!</v>
      </c>
    </row>
    <row r="282" spans="1:14" ht="12">
      <c r="A282" s="282"/>
      <c r="B282" s="462"/>
      <c r="C282" s="462"/>
      <c r="D282" s="462"/>
      <c r="E282" s="462"/>
      <c r="F282" s="462"/>
      <c r="G282" s="462"/>
      <c r="H282" s="462"/>
      <c r="I282" s="462"/>
      <c r="J282" s="462"/>
      <c r="K282" s="462"/>
      <c r="L282" s="462"/>
      <c r="M282" s="462"/>
      <c r="N282" s="327"/>
    </row>
    <row r="283" spans="1:14" ht="12">
      <c r="A283" s="283" t="s">
        <v>184</v>
      </c>
      <c r="B283" s="325" t="e">
        <f aca="true" t="shared" si="53" ref="B283:M283">SUM(B280:B281)</f>
        <v>#REF!</v>
      </c>
      <c r="C283" s="325" t="e">
        <f t="shared" si="53"/>
        <v>#REF!</v>
      </c>
      <c r="D283" s="325" t="e">
        <f t="shared" si="53"/>
        <v>#REF!</v>
      </c>
      <c r="E283" s="325" t="e">
        <f t="shared" si="53"/>
        <v>#REF!</v>
      </c>
      <c r="F283" s="325" t="e">
        <f t="shared" si="53"/>
        <v>#REF!</v>
      </c>
      <c r="G283" s="325" t="e">
        <f t="shared" si="53"/>
        <v>#REF!</v>
      </c>
      <c r="H283" s="325" t="e">
        <f t="shared" si="53"/>
        <v>#REF!</v>
      </c>
      <c r="I283" s="325" t="e">
        <f t="shared" si="53"/>
        <v>#REF!</v>
      </c>
      <c r="J283" s="325" t="e">
        <f t="shared" si="53"/>
        <v>#REF!</v>
      </c>
      <c r="K283" s="325" t="e">
        <f t="shared" si="53"/>
        <v>#REF!</v>
      </c>
      <c r="L283" s="325" t="e">
        <f t="shared" si="53"/>
        <v>#REF!</v>
      </c>
      <c r="M283" s="325" t="e">
        <f t="shared" si="53"/>
        <v>#REF!</v>
      </c>
      <c r="N283" s="328"/>
    </row>
    <row r="284" spans="1:14" ht="12">
      <c r="A284" s="283" t="s">
        <v>185</v>
      </c>
      <c r="B284" s="325" t="e">
        <f>Sammanställning!#REF!</f>
        <v>#REF!</v>
      </c>
      <c r="C284" s="325" t="e">
        <f>B287</f>
        <v>#REF!</v>
      </c>
      <c r="D284" s="325" t="e">
        <f aca="true" t="shared" si="54" ref="D284:N284">C287</f>
        <v>#REF!</v>
      </c>
      <c r="E284" s="325" t="e">
        <f t="shared" si="54"/>
        <v>#REF!</v>
      </c>
      <c r="F284" s="325" t="e">
        <f t="shared" si="54"/>
        <v>#REF!</v>
      </c>
      <c r="G284" s="325" t="e">
        <f t="shared" si="54"/>
        <v>#REF!</v>
      </c>
      <c r="H284" s="325" t="e">
        <f t="shared" si="54"/>
        <v>#REF!</v>
      </c>
      <c r="I284" s="325" t="e">
        <f t="shared" si="54"/>
        <v>#REF!</v>
      </c>
      <c r="J284" s="325" t="e">
        <f t="shared" si="54"/>
        <v>#REF!</v>
      </c>
      <c r="K284" s="325" t="e">
        <f t="shared" si="54"/>
        <v>#REF!</v>
      </c>
      <c r="L284" s="325" t="e">
        <f>K287</f>
        <v>#REF!</v>
      </c>
      <c r="M284" s="325" t="e">
        <f t="shared" si="54"/>
        <v>#REF!</v>
      </c>
      <c r="N284" s="276" t="e">
        <f t="shared" si="54"/>
        <v>#REF!</v>
      </c>
    </row>
    <row r="285" spans="1:14" ht="12.75" thickBot="1">
      <c r="A285" s="282"/>
      <c r="B285" s="468"/>
      <c r="C285" s="468"/>
      <c r="D285" s="468"/>
      <c r="E285" s="468"/>
      <c r="F285" s="468"/>
      <c r="G285" s="468"/>
      <c r="H285" s="468"/>
      <c r="I285" s="468"/>
      <c r="J285" s="468"/>
      <c r="K285" s="468"/>
      <c r="L285" s="468"/>
      <c r="M285" s="468"/>
      <c r="N285" s="328"/>
    </row>
    <row r="286" spans="1:14" ht="12.75" thickBot="1">
      <c r="A286" s="283" t="s">
        <v>147</v>
      </c>
      <c r="B286" s="443" t="s">
        <v>47</v>
      </c>
      <c r="C286" s="444" t="s">
        <v>48</v>
      </c>
      <c r="D286" s="444" t="s">
        <v>49</v>
      </c>
      <c r="E286" s="444" t="s">
        <v>50</v>
      </c>
      <c r="F286" s="444" t="s">
        <v>51</v>
      </c>
      <c r="G286" s="444" t="s">
        <v>52</v>
      </c>
      <c r="H286" s="444" t="s">
        <v>53</v>
      </c>
      <c r="I286" s="444" t="s">
        <v>54</v>
      </c>
      <c r="J286" s="444" t="s">
        <v>55</v>
      </c>
      <c r="K286" s="444" t="s">
        <v>56</v>
      </c>
      <c r="L286" s="444" t="s">
        <v>57</v>
      </c>
      <c r="M286" s="444" t="s">
        <v>58</v>
      </c>
      <c r="N286" s="329" t="s">
        <v>212</v>
      </c>
    </row>
    <row r="287" spans="1:14" ht="12.75" thickBot="1">
      <c r="A287" s="306" t="s">
        <v>185</v>
      </c>
      <c r="B287" s="401" t="e">
        <f aca="true" t="shared" si="55" ref="B287:N287">SUM(B283:B284)</f>
        <v>#REF!</v>
      </c>
      <c r="C287" s="401" t="e">
        <f t="shared" si="55"/>
        <v>#REF!</v>
      </c>
      <c r="D287" s="401" t="e">
        <f t="shared" si="55"/>
        <v>#REF!</v>
      </c>
      <c r="E287" s="401" t="e">
        <f t="shared" si="55"/>
        <v>#REF!</v>
      </c>
      <c r="F287" s="401" t="e">
        <f t="shared" si="55"/>
        <v>#REF!</v>
      </c>
      <c r="G287" s="401" t="e">
        <f t="shared" si="55"/>
        <v>#REF!</v>
      </c>
      <c r="H287" s="401" t="e">
        <f t="shared" si="55"/>
        <v>#REF!</v>
      </c>
      <c r="I287" s="401" t="e">
        <f t="shared" si="55"/>
        <v>#REF!</v>
      </c>
      <c r="J287" s="401" t="e">
        <f t="shared" si="55"/>
        <v>#REF!</v>
      </c>
      <c r="K287" s="401" t="e">
        <f t="shared" si="55"/>
        <v>#REF!</v>
      </c>
      <c r="L287" s="401" t="e">
        <f t="shared" si="55"/>
        <v>#REF!</v>
      </c>
      <c r="M287" s="401" t="e">
        <f t="shared" si="55"/>
        <v>#REF!</v>
      </c>
      <c r="N287" s="198" t="e">
        <f t="shared" si="55"/>
        <v>#REF!</v>
      </c>
    </row>
    <row r="288" spans="1:14" ht="12">
      <c r="A288" s="283"/>
      <c r="B288" s="325"/>
      <c r="C288" s="325"/>
      <c r="D288" s="325"/>
      <c r="E288" s="325"/>
      <c r="F288" s="325"/>
      <c r="G288" s="325"/>
      <c r="H288" s="325"/>
      <c r="I288" s="325"/>
      <c r="J288" s="325"/>
      <c r="K288" s="325"/>
      <c r="L288" s="325"/>
      <c r="M288" s="325"/>
      <c r="N288" s="276"/>
    </row>
    <row r="289" spans="1:14" ht="12">
      <c r="A289" s="283"/>
      <c r="B289" s="325"/>
      <c r="C289" s="325"/>
      <c r="D289" s="325"/>
      <c r="E289" s="325"/>
      <c r="F289" s="325"/>
      <c r="G289" s="325"/>
      <c r="H289" s="325"/>
      <c r="I289" s="325"/>
      <c r="J289" s="325"/>
      <c r="K289" s="325"/>
      <c r="L289" s="325"/>
      <c r="M289" s="325"/>
      <c r="N289" s="276"/>
    </row>
    <row r="290" spans="1:14" ht="12">
      <c r="A290" s="283"/>
      <c r="B290" s="196"/>
      <c r="C290" s="196"/>
      <c r="D290" s="196"/>
      <c r="E290" s="196"/>
      <c r="F290" s="196"/>
      <c r="G290" s="196"/>
      <c r="H290" s="196"/>
      <c r="I290" s="196"/>
      <c r="J290" s="196"/>
      <c r="K290" s="196"/>
      <c r="L290" s="196"/>
      <c r="M290" s="196"/>
      <c r="N290" s="276"/>
    </row>
    <row r="291" spans="1:14" ht="12">
      <c r="A291" s="283"/>
      <c r="B291" s="196"/>
      <c r="C291" s="196"/>
      <c r="D291" s="196"/>
      <c r="E291" s="196"/>
      <c r="F291" s="196"/>
      <c r="G291" s="196"/>
      <c r="H291" s="196"/>
      <c r="I291" s="196"/>
      <c r="J291" s="196"/>
      <c r="K291" s="196"/>
      <c r="L291" s="196"/>
      <c r="M291" s="196"/>
      <c r="N291" s="276"/>
    </row>
    <row r="292" spans="1:14" ht="12">
      <c r="A292" s="283"/>
      <c r="B292" s="196"/>
      <c r="C292" s="196"/>
      <c r="D292" s="196"/>
      <c r="E292" s="196"/>
      <c r="F292" s="196"/>
      <c r="G292" s="196"/>
      <c r="H292" s="196"/>
      <c r="I292" s="196"/>
      <c r="J292" s="196"/>
      <c r="K292" s="196"/>
      <c r="L292" s="196"/>
      <c r="M292" s="196"/>
      <c r="N292" s="276"/>
    </row>
    <row r="293" spans="1:14" ht="12">
      <c r="A293" s="283"/>
      <c r="B293" s="196"/>
      <c r="C293" s="196"/>
      <c r="D293" s="196"/>
      <c r="E293" s="196"/>
      <c r="F293" s="196"/>
      <c r="G293" s="196"/>
      <c r="H293" s="196"/>
      <c r="I293" s="196"/>
      <c r="J293" s="196"/>
      <c r="K293" s="196"/>
      <c r="L293" s="196"/>
      <c r="M293" s="196"/>
      <c r="N293" s="276"/>
    </row>
    <row r="294" spans="1:14" ht="12">
      <c r="A294" s="283"/>
      <c r="B294" s="196"/>
      <c r="C294" s="196"/>
      <c r="D294" s="196"/>
      <c r="E294" s="196"/>
      <c r="F294" s="196"/>
      <c r="G294" s="196"/>
      <c r="H294" s="196"/>
      <c r="I294" s="196"/>
      <c r="J294" s="196"/>
      <c r="K294" s="196"/>
      <c r="L294" s="196"/>
      <c r="M294" s="196"/>
      <c r="N294" s="276"/>
    </row>
    <row r="295" spans="1:14" ht="12">
      <c r="A295" s="283"/>
      <c r="B295" s="196"/>
      <c r="C295" s="196"/>
      <c r="D295" s="196"/>
      <c r="E295" s="196"/>
      <c r="F295" s="196"/>
      <c r="G295" s="196"/>
      <c r="H295" s="196"/>
      <c r="I295" s="196"/>
      <c r="J295" s="196"/>
      <c r="K295" s="196"/>
      <c r="L295" s="196"/>
      <c r="M295" s="196"/>
      <c r="N295" s="276"/>
    </row>
    <row r="296" spans="1:14" ht="12">
      <c r="A296" s="283"/>
      <c r="B296" s="196"/>
      <c r="C296" s="196"/>
      <c r="D296" s="196"/>
      <c r="E296" s="196"/>
      <c r="F296" s="196"/>
      <c r="G296" s="196"/>
      <c r="H296" s="196"/>
      <c r="I296" s="196"/>
      <c r="J296" s="196"/>
      <c r="K296" s="196"/>
      <c r="L296" s="196"/>
      <c r="M296" s="196"/>
      <c r="N296" s="276"/>
    </row>
    <row r="297" spans="1:14" ht="12">
      <c r="A297" s="283"/>
      <c r="B297" s="196"/>
      <c r="C297" s="196"/>
      <c r="D297" s="196"/>
      <c r="E297" s="196"/>
      <c r="F297" s="196"/>
      <c r="G297" s="196"/>
      <c r="H297" s="196"/>
      <c r="I297" s="196"/>
      <c r="J297" s="196"/>
      <c r="K297" s="196"/>
      <c r="L297" s="196"/>
      <c r="M297" s="196"/>
      <c r="N297" s="276"/>
    </row>
    <row r="298" spans="1:14" ht="12.75" thickBot="1">
      <c r="A298" s="306"/>
      <c r="B298" s="294"/>
      <c r="C298" s="294"/>
      <c r="D298" s="294"/>
      <c r="E298" s="294"/>
      <c r="F298" s="294"/>
      <c r="G298" s="294"/>
      <c r="H298" s="294"/>
      <c r="I298" s="294"/>
      <c r="J298" s="294"/>
      <c r="K298" s="294"/>
      <c r="L298" s="294"/>
      <c r="M298" s="294"/>
      <c r="N298" s="307"/>
    </row>
    <row r="299" spans="1:14" ht="12.75">
      <c r="A299" s="27"/>
      <c r="C299" s="27"/>
      <c r="D299" s="27"/>
      <c r="E299" s="27"/>
      <c r="F299" s="27"/>
      <c r="G299" s="27"/>
      <c r="H299" s="27"/>
      <c r="I299" s="27"/>
      <c r="K299" s="27"/>
      <c r="L299" s="27"/>
      <c r="M299" s="27"/>
      <c r="N299" s="28"/>
    </row>
    <row r="300" spans="1:14" ht="12.7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8"/>
    </row>
    <row r="301" spans="1:14" ht="12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8"/>
    </row>
    <row r="302" spans="1:14" ht="12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8"/>
    </row>
    <row r="303" spans="1:14" ht="12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8"/>
    </row>
    <row r="304" spans="1:14" ht="12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8"/>
    </row>
    <row r="305" spans="1:14" ht="12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8"/>
    </row>
    <row r="306" spans="1:14" ht="12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8"/>
    </row>
    <row r="307" spans="1:14" ht="12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8"/>
    </row>
    <row r="308" spans="1:14" ht="12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8"/>
    </row>
    <row r="309" spans="1:14" ht="12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8"/>
    </row>
    <row r="310" spans="1:14" ht="12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8"/>
    </row>
    <row r="311" spans="1:14" ht="12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8"/>
    </row>
    <row r="312" spans="1:14" ht="12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8"/>
    </row>
    <row r="313" spans="1:14" ht="12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8"/>
    </row>
    <row r="314" spans="1:14" ht="12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8"/>
    </row>
    <row r="315" spans="1:14" ht="12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8"/>
    </row>
    <row r="316" spans="1:14" ht="12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8"/>
    </row>
    <row r="317" spans="1:14" ht="12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8"/>
    </row>
    <row r="318" spans="1:14" ht="12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8"/>
    </row>
    <row r="319" spans="1:14" ht="12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8"/>
    </row>
    <row r="320" spans="1:14" ht="12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8"/>
    </row>
    <row r="321" spans="1:14" ht="12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8"/>
    </row>
    <row r="322" spans="1:14" ht="12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8"/>
    </row>
    <row r="323" spans="1:14" ht="12.75">
      <c r="A323" s="59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60"/>
    </row>
    <row r="324" spans="1:14" ht="33">
      <c r="A324" s="95"/>
      <c r="B324" s="96"/>
      <c r="C324" s="96"/>
      <c r="D324" s="96"/>
      <c r="E324" s="96"/>
      <c r="F324" s="96"/>
      <c r="G324" s="59"/>
      <c r="H324" s="59"/>
      <c r="I324" s="59"/>
      <c r="J324" s="59"/>
      <c r="K324" s="59"/>
      <c r="L324" s="59"/>
      <c r="M324" s="59"/>
      <c r="N324" s="111"/>
    </row>
    <row r="325" spans="1:14" ht="20.25">
      <c r="A325" s="49"/>
      <c r="B325" s="27"/>
      <c r="C325" s="27"/>
      <c r="D325" s="27"/>
      <c r="E325" s="27"/>
      <c r="F325" s="50"/>
      <c r="G325" s="27"/>
      <c r="H325" s="27"/>
      <c r="I325" s="27"/>
      <c r="J325" s="27"/>
      <c r="K325" s="27"/>
      <c r="L325" s="27"/>
      <c r="M325" s="27"/>
      <c r="N325" s="51"/>
    </row>
    <row r="326" spans="1:14" ht="15.75">
      <c r="A326" s="49"/>
      <c r="B326" s="27"/>
      <c r="C326" s="27"/>
      <c r="D326" s="27"/>
      <c r="F326" s="50"/>
      <c r="G326" s="27"/>
      <c r="H326" s="27"/>
      <c r="I326" s="27"/>
      <c r="K326" s="27"/>
      <c r="M326" s="27"/>
      <c r="N326" s="28"/>
    </row>
    <row r="327" spans="1:14" ht="12.75">
      <c r="A327" s="49"/>
      <c r="B327" s="27"/>
      <c r="C327" s="27"/>
      <c r="D327" s="27"/>
      <c r="E327" s="27"/>
      <c r="G327" s="27"/>
      <c r="H327" s="27"/>
      <c r="I327" s="27"/>
      <c r="J327" s="27"/>
      <c r="K327" s="27"/>
      <c r="M327" s="27"/>
      <c r="N327" s="28"/>
    </row>
    <row r="328" spans="1:2" ht="12.75">
      <c r="A328" s="49"/>
      <c r="B328" s="27"/>
    </row>
    <row r="329" spans="1:14" ht="12.75">
      <c r="A329" s="49"/>
      <c r="B329" s="27"/>
      <c r="C329" s="27"/>
      <c r="E329" s="27"/>
      <c r="F329" s="27"/>
      <c r="G329" s="27"/>
      <c r="H329" s="27"/>
      <c r="I329" s="27"/>
      <c r="K329" s="27"/>
      <c r="M329" s="27"/>
      <c r="N329" s="28"/>
    </row>
    <row r="330" spans="1:14" ht="12.75">
      <c r="A330" s="49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8"/>
    </row>
    <row r="331" spans="1:14" ht="12.75">
      <c r="A331" s="49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8"/>
    </row>
    <row r="332" spans="1:14" ht="12.75">
      <c r="A332" s="49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8"/>
    </row>
    <row r="333" spans="1:14" ht="12.75">
      <c r="A333" s="49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8"/>
    </row>
    <row r="334" spans="1:14" ht="12.75">
      <c r="A334" s="49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8"/>
    </row>
    <row r="335" spans="1:14" ht="12.75">
      <c r="A335" s="49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8"/>
    </row>
    <row r="336" spans="1:14" ht="12.75">
      <c r="A336" s="49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8"/>
    </row>
    <row r="337" spans="1:14" ht="12.75">
      <c r="A337" s="49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8"/>
    </row>
    <row r="338" spans="1:14" ht="12.75">
      <c r="A338" s="49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8"/>
    </row>
    <row r="339" spans="1:14" ht="12.75">
      <c r="A339" s="49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8"/>
    </row>
    <row r="340" spans="1:14" ht="12.75">
      <c r="A340" s="49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8"/>
    </row>
    <row r="341" spans="1:14" ht="12.75">
      <c r="A341" s="49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8"/>
    </row>
    <row r="342" spans="1:14" ht="12.75">
      <c r="A342" s="49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8"/>
    </row>
    <row r="343" spans="1:14" ht="12.75">
      <c r="A343" s="49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8"/>
    </row>
    <row r="344" spans="1:14" ht="12.75">
      <c r="A344" s="49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8"/>
    </row>
    <row r="345" spans="1:14" ht="12.75">
      <c r="A345" s="49"/>
      <c r="B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8"/>
    </row>
    <row r="346" spans="1:14" ht="12.75">
      <c r="A346" s="49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8"/>
    </row>
    <row r="347" spans="1:14" ht="12.75">
      <c r="A347" s="49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8"/>
    </row>
    <row r="348" spans="1:14" ht="12.75">
      <c r="A348" s="49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8"/>
    </row>
    <row r="349" spans="1:14" ht="12.75">
      <c r="A349" s="49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8"/>
    </row>
    <row r="350" spans="1:14" ht="12.75">
      <c r="A350" s="49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8"/>
    </row>
    <row r="351" spans="1:14" ht="12.7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8"/>
    </row>
    <row r="352" spans="1:14" ht="12.7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8"/>
    </row>
    <row r="353" spans="1:14" ht="12.7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8"/>
    </row>
    <row r="354" spans="1:14" ht="12.7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8"/>
    </row>
    <row r="355" spans="1:14" ht="12.7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8"/>
    </row>
    <row r="356" spans="1:14" ht="12.7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8"/>
    </row>
    <row r="357" spans="1:14" ht="12.7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8"/>
    </row>
    <row r="358" spans="1:14" ht="12.7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8"/>
    </row>
    <row r="359" spans="1:14" ht="12.7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81"/>
    </row>
    <row r="360" spans="1:14" ht="12.7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81"/>
    </row>
    <row r="361" spans="1:14" ht="12.7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8"/>
    </row>
  </sheetData>
  <sheetProtection/>
  <printOptions/>
  <pageMargins left="0.75" right="0.75" top="1" bottom="1" header="0.5" footer="0.5"/>
  <pageSetup horizontalDpi="600" verticalDpi="600" orientation="landscape" paperSize="9" scale="88" r:id="rId3"/>
  <rowBreaks count="12" manualBreakCount="12">
    <brk id="24" max="255" man="1"/>
    <brk id="48" max="255" man="1"/>
    <brk id="73" max="255" man="1"/>
    <brk id="99" max="255" man="1"/>
    <brk id="125" max="255" man="1"/>
    <brk id="153" max="255" man="1"/>
    <brk id="181" max="14" man="1"/>
    <brk id="211" max="14" man="1"/>
    <brk id="240" max="255" man="1"/>
    <brk id="269" max="255" man="1"/>
    <brk id="307" max="255" man="1"/>
    <brk id="343" max="255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78"/>
  <sheetViews>
    <sheetView zoomScalePageLayoutView="0" workbookViewId="0" topLeftCell="A11">
      <selection activeCell="B268" sqref="B268:M268"/>
    </sheetView>
  </sheetViews>
  <sheetFormatPr defaultColWidth="9.00390625" defaultRowHeight="12.75"/>
  <cols>
    <col min="1" max="1" width="18.625" style="0" customWidth="1"/>
    <col min="2" max="9" width="7.75390625" style="0" customWidth="1"/>
    <col min="10" max="10" width="9.50390625" style="0" customWidth="1"/>
    <col min="11" max="11" width="8.75390625" style="0" customWidth="1"/>
    <col min="12" max="12" width="9.25390625" style="0" customWidth="1"/>
    <col min="13" max="13" width="9.625" style="0" customWidth="1"/>
    <col min="14" max="14" width="8.875" style="0" customWidth="1"/>
  </cols>
  <sheetData>
    <row r="1" spans="1:14" ht="12.75">
      <c r="A1" s="703"/>
      <c r="B1" s="703"/>
      <c r="C1" s="703"/>
      <c r="D1" s="703"/>
      <c r="E1" s="703" t="s">
        <v>0</v>
      </c>
      <c r="F1" s="703"/>
      <c r="G1" s="703"/>
      <c r="H1" s="703" t="s">
        <v>0</v>
      </c>
      <c r="I1" s="703"/>
      <c r="J1" s="703"/>
      <c r="K1" s="703"/>
      <c r="L1" s="703"/>
      <c r="M1" s="703"/>
      <c r="N1" s="703"/>
    </row>
    <row r="2" spans="1:14" ht="13.5" thickBot="1">
      <c r="A2" s="703"/>
      <c r="B2" s="703"/>
      <c r="C2" s="703"/>
      <c r="D2" s="703"/>
      <c r="E2" s="703" t="s">
        <v>0</v>
      </c>
      <c r="F2" s="713"/>
      <c r="G2" s="713"/>
      <c r="H2" s="703" t="s">
        <v>0</v>
      </c>
      <c r="I2" s="703"/>
      <c r="J2" s="703"/>
      <c r="K2" s="703"/>
      <c r="L2" s="703"/>
      <c r="M2" s="703"/>
      <c r="N2" s="714" t="s">
        <v>45</v>
      </c>
    </row>
    <row r="3" spans="1:14" ht="43.5" customHeight="1" thickBot="1">
      <c r="A3" s="715" t="s">
        <v>95</v>
      </c>
      <c r="B3" s="716"/>
      <c r="C3" s="717">
        <f>'Företagsfakta '!D20</f>
        <v>12</v>
      </c>
      <c r="D3" s="718" t="s">
        <v>46</v>
      </c>
      <c r="E3" s="716"/>
      <c r="F3" s="143"/>
      <c r="G3" s="143"/>
      <c r="H3" s="715" t="s">
        <v>1</v>
      </c>
      <c r="I3" s="716"/>
      <c r="J3" s="719" t="str">
        <f>'Företagsfakta '!K3</f>
        <v>År 2011</v>
      </c>
      <c r="K3" s="720"/>
      <c r="L3" s="947" t="str">
        <f>'Företagsfakta '!D3</f>
        <v>Bihuset</v>
      </c>
      <c r="M3" s="716"/>
      <c r="N3" s="720" t="s">
        <v>0</v>
      </c>
    </row>
    <row r="4" spans="1:14" ht="15.75" customHeight="1" thickBot="1">
      <c r="A4" s="721" t="s">
        <v>178</v>
      </c>
      <c r="B4" s="722" t="s">
        <v>47</v>
      </c>
      <c r="C4" s="723" t="s">
        <v>48</v>
      </c>
      <c r="D4" s="723" t="s">
        <v>49</v>
      </c>
      <c r="E4" s="723" t="s">
        <v>50</v>
      </c>
      <c r="F4" s="723" t="s">
        <v>51</v>
      </c>
      <c r="G4" s="723" t="s">
        <v>52</v>
      </c>
      <c r="H4" s="723" t="s">
        <v>53</v>
      </c>
      <c r="I4" s="723" t="s">
        <v>54</v>
      </c>
      <c r="J4" s="723" t="s">
        <v>55</v>
      </c>
      <c r="K4" s="723" t="s">
        <v>56</v>
      </c>
      <c r="L4" s="723" t="s">
        <v>57</v>
      </c>
      <c r="M4" s="723" t="s">
        <v>58</v>
      </c>
      <c r="N4" s="724" t="s">
        <v>212</v>
      </c>
    </row>
    <row r="5" spans="1:14" ht="15.75" customHeight="1">
      <c r="A5" s="725" t="str">
        <f>Försäljningsplanering!A10</f>
        <v>Försäljning burk  </v>
      </c>
      <c r="B5" s="726">
        <f>Försäljningsplanering!$K$11/3</f>
        <v>0</v>
      </c>
      <c r="C5" s="726">
        <f>Försäljningsplanering!$K$11/3</f>
        <v>0</v>
      </c>
      <c r="D5" s="726">
        <f>Försäljningsplanering!$K$11/3</f>
        <v>0</v>
      </c>
      <c r="E5" s="726">
        <f>Försäljningsplanering!$K$12/3</f>
        <v>0</v>
      </c>
      <c r="F5" s="726">
        <f>Försäljningsplanering!$K$12/3</f>
        <v>0</v>
      </c>
      <c r="G5" s="726">
        <f>Försäljningsplanering!$K$12/3</f>
        <v>0</v>
      </c>
      <c r="H5" s="726">
        <f>Försäljningsplanering!$K$13/3</f>
        <v>0</v>
      </c>
      <c r="I5" s="726">
        <f>Försäljningsplanering!$K$13/3</f>
        <v>0</v>
      </c>
      <c r="J5" s="726">
        <f>Försäljningsplanering!$K$13/3</f>
        <v>0</v>
      </c>
      <c r="K5" s="726">
        <f>Försäljningsplanering!$K$14/3</f>
        <v>0</v>
      </c>
      <c r="L5" s="726">
        <f>Försäljningsplanering!$K$14/3</f>
        <v>0</v>
      </c>
      <c r="M5" s="726">
        <f>Försäljningsplanering!$K$14/3</f>
        <v>0</v>
      </c>
      <c r="N5" s="727">
        <f>SUM(B5:M5)</f>
        <v>0</v>
      </c>
    </row>
    <row r="6" spans="1:14" ht="15.75" customHeight="1">
      <c r="A6" s="728" t="str">
        <f>Försäljningsplanering!A16</f>
        <v>Försäljning bulk  </v>
      </c>
      <c r="B6" s="729">
        <f>Försäljningsplanering!$K$17/3</f>
        <v>0</v>
      </c>
      <c r="C6" s="729">
        <f>Försäljningsplanering!$K$17/3</f>
        <v>0</v>
      </c>
      <c r="D6" s="729">
        <f>Försäljningsplanering!$K$17/3</f>
        <v>0</v>
      </c>
      <c r="E6" s="729">
        <f>Försäljningsplanering!$K$18/3</f>
        <v>0</v>
      </c>
      <c r="F6" s="729">
        <f>Försäljningsplanering!$K$18/3</f>
        <v>0</v>
      </c>
      <c r="G6" s="729">
        <f>Försäljningsplanering!$K$18/3</f>
        <v>0</v>
      </c>
      <c r="H6" s="729">
        <f>Försäljningsplanering!$K19/3</f>
        <v>0</v>
      </c>
      <c r="I6" s="729">
        <f>Försäljningsplanering!$K19/3</f>
        <v>0</v>
      </c>
      <c r="J6" s="729">
        <f>Försäljningsplanering!$K19/3</f>
        <v>0</v>
      </c>
      <c r="K6" s="729">
        <f>Försäljningsplanering!$K20/3</f>
        <v>0</v>
      </c>
      <c r="L6" s="729">
        <f>Försäljningsplanering!$K20/3</f>
        <v>0</v>
      </c>
      <c r="M6" s="729">
        <f>Försäljningsplanering!$K20/3</f>
        <v>0</v>
      </c>
      <c r="N6" s="727">
        <f>SUM(B6:M6)</f>
        <v>0</v>
      </c>
    </row>
    <row r="7" spans="1:14" ht="15.75" customHeight="1">
      <c r="A7" s="730" t="s">
        <v>34</v>
      </c>
      <c r="B7" s="731"/>
      <c r="C7" s="731"/>
      <c r="D7" s="731"/>
      <c r="E7" s="731"/>
      <c r="F7" s="731"/>
      <c r="G7" s="731"/>
      <c r="H7" s="731"/>
      <c r="I7" s="731"/>
      <c r="J7" s="731"/>
      <c r="K7" s="731"/>
      <c r="L7" s="731"/>
      <c r="M7" s="731"/>
      <c r="N7" s="732" t="s">
        <v>0</v>
      </c>
    </row>
    <row r="8" spans="1:14" ht="15.75" customHeight="1">
      <c r="A8" s="733" t="s">
        <v>148</v>
      </c>
      <c r="B8" s="734">
        <f aca="true" t="shared" si="0" ref="B8:G8">SUM(B5:B7)</f>
        <v>0</v>
      </c>
      <c r="C8" s="734">
        <f t="shared" si="0"/>
        <v>0</v>
      </c>
      <c r="D8" s="734">
        <f t="shared" si="0"/>
        <v>0</v>
      </c>
      <c r="E8" s="734">
        <f t="shared" si="0"/>
        <v>0</v>
      </c>
      <c r="F8" s="734">
        <f t="shared" si="0"/>
        <v>0</v>
      </c>
      <c r="G8" s="734">
        <f t="shared" si="0"/>
        <v>0</v>
      </c>
      <c r="H8" s="734">
        <f>SUM(H5:H7)</f>
        <v>0</v>
      </c>
      <c r="I8" s="734">
        <f aca="true" t="shared" si="1" ref="I8:N8">SUM(I5:I7)</f>
        <v>0</v>
      </c>
      <c r="J8" s="734">
        <f t="shared" si="1"/>
        <v>0</v>
      </c>
      <c r="K8" s="734">
        <f t="shared" si="1"/>
        <v>0</v>
      </c>
      <c r="L8" s="734">
        <f t="shared" si="1"/>
        <v>0</v>
      </c>
      <c r="M8" s="734">
        <f t="shared" si="1"/>
        <v>0</v>
      </c>
      <c r="N8" s="735">
        <f t="shared" si="1"/>
        <v>0</v>
      </c>
    </row>
    <row r="9" spans="1:14" ht="15.75" customHeight="1">
      <c r="A9" s="1310" t="s">
        <v>189</v>
      </c>
      <c r="B9" s="737">
        <f>SUM(B5:B7)*'Företagsfakta '!$D$20/100</f>
        <v>0</v>
      </c>
      <c r="C9" s="737">
        <f>SUM(C5:C7)*'Företagsfakta '!$D$20/100</f>
        <v>0</v>
      </c>
      <c r="D9" s="737">
        <f>SUM(D5:D7)*'Företagsfakta '!$D$20/100</f>
        <v>0</v>
      </c>
      <c r="E9" s="737">
        <f>SUM(E5:E7)*'Företagsfakta '!$D$20/100</f>
        <v>0</v>
      </c>
      <c r="F9" s="737">
        <f>SUM(F5:F7)*'Företagsfakta '!$D$20/100</f>
        <v>0</v>
      </c>
      <c r="G9" s="737">
        <f>SUM(G5:G7)*'Företagsfakta '!$D$20/100</f>
        <v>0</v>
      </c>
      <c r="H9" s="737">
        <f>SUM(H5:H7)*'Företagsfakta '!$D$20/100</f>
        <v>0</v>
      </c>
      <c r="I9" s="737">
        <f>SUM(I5:I7)*'Företagsfakta '!$D$20/100</f>
        <v>0</v>
      </c>
      <c r="J9" s="737">
        <f>SUM(J5:J7)*'Företagsfakta '!$D$20/100</f>
        <v>0</v>
      </c>
      <c r="K9" s="737">
        <f>SUM(K5:K7)*'Företagsfakta '!$D$20/100</f>
        <v>0</v>
      </c>
      <c r="L9" s="737">
        <f>SUM(L5:L7)*'Företagsfakta '!$D$20/100</f>
        <v>0</v>
      </c>
      <c r="M9" s="737">
        <f>SUM(M5:M7)*'Företagsfakta '!$D$20/100</f>
        <v>0</v>
      </c>
      <c r="N9" s="829">
        <f>SUM(B9:M9)</f>
        <v>0</v>
      </c>
    </row>
    <row r="10" spans="1:14" ht="15.75" customHeight="1" thickBot="1">
      <c r="A10" s="738" t="s">
        <v>149</v>
      </c>
      <c r="B10" s="739">
        <f>B8+B9</f>
        <v>0</v>
      </c>
      <c r="C10" s="739">
        <f aca="true" t="shared" si="2" ref="C10:M10">C8+C9</f>
        <v>0</v>
      </c>
      <c r="D10" s="739">
        <f t="shared" si="2"/>
        <v>0</v>
      </c>
      <c r="E10" s="739">
        <f t="shared" si="2"/>
        <v>0</v>
      </c>
      <c r="F10" s="739">
        <f t="shared" si="2"/>
        <v>0</v>
      </c>
      <c r="G10" s="739">
        <f t="shared" si="2"/>
        <v>0</v>
      </c>
      <c r="H10" s="739">
        <f t="shared" si="2"/>
        <v>0</v>
      </c>
      <c r="I10" s="739">
        <f t="shared" si="2"/>
        <v>0</v>
      </c>
      <c r="J10" s="739">
        <f t="shared" si="2"/>
        <v>0</v>
      </c>
      <c r="K10" s="739">
        <f t="shared" si="2"/>
        <v>0</v>
      </c>
      <c r="L10" s="739">
        <f t="shared" si="2"/>
        <v>0</v>
      </c>
      <c r="M10" s="739">
        <f t="shared" si="2"/>
        <v>0</v>
      </c>
      <c r="N10" s="740">
        <f>SUM(B10:M10)</f>
        <v>0</v>
      </c>
    </row>
    <row r="11" spans="1:14" ht="15.75" customHeight="1" thickBot="1">
      <c r="A11" s="741"/>
      <c r="B11" s="737"/>
      <c r="C11" s="737"/>
      <c r="D11" s="737"/>
      <c r="E11" s="737"/>
      <c r="F11" s="737"/>
      <c r="G11" s="737"/>
      <c r="H11" s="737"/>
      <c r="I11" s="737"/>
      <c r="J11" s="737"/>
      <c r="K11" s="737"/>
      <c r="L11" s="737"/>
      <c r="M11" s="737"/>
      <c r="N11" s="737"/>
    </row>
    <row r="12" spans="1:14" ht="43.5" customHeight="1" thickBot="1">
      <c r="A12" s="715" t="s">
        <v>95</v>
      </c>
      <c r="B12" s="716"/>
      <c r="C12" s="717">
        <f>'Företagsfakta '!D19</f>
        <v>25</v>
      </c>
      <c r="D12" s="718" t="s">
        <v>46</v>
      </c>
      <c r="E12" s="716"/>
      <c r="F12" s="541"/>
      <c r="G12" s="542"/>
      <c r="H12" s="715" t="s">
        <v>1</v>
      </c>
      <c r="I12" s="716"/>
      <c r="J12" s="719" t="str">
        <f>J3</f>
        <v>År 2011</v>
      </c>
      <c r="K12" s="720"/>
      <c r="L12" s="718" t="str">
        <f>L3</f>
        <v>Bihuset</v>
      </c>
      <c r="M12" s="716"/>
      <c r="N12" s="720" t="s">
        <v>0</v>
      </c>
    </row>
    <row r="13" spans="1:14" ht="13.5" thickBot="1">
      <c r="A13" s="742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743"/>
    </row>
    <row r="14" spans="1:14" ht="15.75" customHeight="1" thickBot="1">
      <c r="A14" s="721" t="s">
        <v>178</v>
      </c>
      <c r="B14" s="744" t="s">
        <v>47</v>
      </c>
      <c r="C14" s="745" t="s">
        <v>48</v>
      </c>
      <c r="D14" s="745" t="s">
        <v>49</v>
      </c>
      <c r="E14" s="745" t="s">
        <v>50</v>
      </c>
      <c r="F14" s="745" t="s">
        <v>51</v>
      </c>
      <c r="G14" s="745" t="s">
        <v>52</v>
      </c>
      <c r="H14" s="745" t="s">
        <v>53</v>
      </c>
      <c r="I14" s="745" t="s">
        <v>54</v>
      </c>
      <c r="J14" s="745" t="s">
        <v>55</v>
      </c>
      <c r="K14" s="745" t="s">
        <v>56</v>
      </c>
      <c r="L14" s="745" t="s">
        <v>57</v>
      </c>
      <c r="M14" s="745" t="s">
        <v>58</v>
      </c>
      <c r="N14" s="724" t="s">
        <v>212</v>
      </c>
    </row>
    <row r="15" spans="1:14" ht="15.75" customHeight="1">
      <c r="A15" s="746" t="str">
        <f>Försäljningsplanering!A28</f>
        <v>Försäljning övrigt 25 %</v>
      </c>
      <c r="B15" s="729">
        <f>Försäljningsplanering!$K$29/3</f>
        <v>0</v>
      </c>
      <c r="C15" s="729">
        <f>Försäljningsplanering!$K$29/3</f>
        <v>0</v>
      </c>
      <c r="D15" s="729">
        <f>Försäljningsplanering!$K$29/3</f>
        <v>0</v>
      </c>
      <c r="E15" s="729">
        <f>Försäljningsplanering!$K$30/3</f>
        <v>0</v>
      </c>
      <c r="F15" s="729">
        <f>Försäljningsplanering!$K$30/3</f>
        <v>0</v>
      </c>
      <c r="G15" s="729">
        <f>Försäljningsplanering!$K$30/3</f>
        <v>0</v>
      </c>
      <c r="H15" s="729">
        <f>Försäljningsplanering!$K$31/3</f>
        <v>0</v>
      </c>
      <c r="I15" s="729">
        <f>Försäljningsplanering!$K$31/3</f>
        <v>0</v>
      </c>
      <c r="J15" s="729">
        <f>Försäljningsplanering!$K$31/3</f>
        <v>0</v>
      </c>
      <c r="K15" s="729">
        <f>Försäljningsplanering!$K$32/3</f>
        <v>0</v>
      </c>
      <c r="L15" s="729">
        <f>Försäljningsplanering!$K$32/3</f>
        <v>0</v>
      </c>
      <c r="M15" s="729">
        <f>Försäljningsplanering!$K$32/3</f>
        <v>0</v>
      </c>
      <c r="N15" s="727">
        <f>SUM(B15:M15)</f>
        <v>0</v>
      </c>
    </row>
    <row r="16" spans="1:14" ht="15.75" customHeight="1">
      <c r="A16" s="747" t="s">
        <v>226</v>
      </c>
      <c r="B16" s="729">
        <f>'Företagsfakta '!K25</f>
        <v>0</v>
      </c>
      <c r="C16" s="729" t="s">
        <v>0</v>
      </c>
      <c r="D16" s="729" t="s">
        <v>0</v>
      </c>
      <c r="E16" s="729" t="s">
        <v>0</v>
      </c>
      <c r="F16" s="729" t="s">
        <v>0</v>
      </c>
      <c r="G16" s="729" t="s">
        <v>0</v>
      </c>
      <c r="H16" s="729" t="s">
        <v>0</v>
      </c>
      <c r="I16" s="729" t="s">
        <v>0</v>
      </c>
      <c r="J16" s="729" t="s">
        <v>0</v>
      </c>
      <c r="K16" s="729" t="s">
        <v>0</v>
      </c>
      <c r="L16" s="729" t="s">
        <v>0</v>
      </c>
      <c r="M16" s="729" t="s">
        <v>0</v>
      </c>
      <c r="N16" s="748" t="s">
        <v>0</v>
      </c>
    </row>
    <row r="17" spans="1:14" ht="15.75" customHeight="1">
      <c r="A17" s="733" t="s">
        <v>148</v>
      </c>
      <c r="B17" s="734">
        <f>B15+B16</f>
        <v>0</v>
      </c>
      <c r="C17" s="734">
        <f aca="true" t="shared" si="3" ref="C17:M17">C15</f>
        <v>0</v>
      </c>
      <c r="D17" s="734">
        <f t="shared" si="3"/>
        <v>0</v>
      </c>
      <c r="E17" s="734">
        <f t="shared" si="3"/>
        <v>0</v>
      </c>
      <c r="F17" s="734">
        <f t="shared" si="3"/>
        <v>0</v>
      </c>
      <c r="G17" s="734">
        <f t="shared" si="3"/>
        <v>0</v>
      </c>
      <c r="H17" s="734">
        <f t="shared" si="3"/>
        <v>0</v>
      </c>
      <c r="I17" s="734">
        <f t="shared" si="3"/>
        <v>0</v>
      </c>
      <c r="J17" s="734">
        <f t="shared" si="3"/>
        <v>0</v>
      </c>
      <c r="K17" s="734">
        <f t="shared" si="3"/>
        <v>0</v>
      </c>
      <c r="L17" s="734">
        <f t="shared" si="3"/>
        <v>0</v>
      </c>
      <c r="M17" s="734">
        <f t="shared" si="3"/>
        <v>0</v>
      </c>
      <c r="N17" s="829">
        <f>SUM(B17:M17)</f>
        <v>0</v>
      </c>
    </row>
    <row r="18" spans="1:14" ht="15.75" customHeight="1">
      <c r="A18" s="736" t="s">
        <v>189</v>
      </c>
      <c r="B18" s="737">
        <f>SUM(B16:B17)*'Företagsfakta '!$D$19/100</f>
        <v>0</v>
      </c>
      <c r="C18" s="737">
        <f>SUM(C17:C17)*'Företagsfakta '!$D$19/100</f>
        <v>0</v>
      </c>
      <c r="D18" s="737">
        <f>SUM(D17:D17)*'Företagsfakta '!$D$19/100</f>
        <v>0</v>
      </c>
      <c r="E18" s="737">
        <f>SUM(E17:E17)*'Företagsfakta '!$D$19/100</f>
        <v>0</v>
      </c>
      <c r="F18" s="737">
        <f>SUM(F17:F17)*'Företagsfakta '!$D$19/100</f>
        <v>0</v>
      </c>
      <c r="G18" s="737">
        <f>SUM(G17:G17)*'Företagsfakta '!$D$19/100</f>
        <v>0</v>
      </c>
      <c r="H18" s="737">
        <f>SUM(H17:H17)*'Företagsfakta '!$D$19/100</f>
        <v>0</v>
      </c>
      <c r="I18" s="737">
        <f>SUM(I17:I17)*'Företagsfakta '!$D$19/100</f>
        <v>0</v>
      </c>
      <c r="J18" s="737">
        <f>SUM(J17:J17)*'Företagsfakta '!$D$19/100</f>
        <v>0</v>
      </c>
      <c r="K18" s="737">
        <f>SUM(K17:K17)*'Företagsfakta '!$D$19/100</f>
        <v>0</v>
      </c>
      <c r="L18" s="737">
        <f>SUM(L17:L17)*'Företagsfakta '!$D$19/100</f>
        <v>0</v>
      </c>
      <c r="M18" s="737">
        <f>SUM(M17:M17)*'Företagsfakta '!$D$19/100</f>
        <v>0</v>
      </c>
      <c r="N18" s="829">
        <f>SUM(B18:M18)</f>
        <v>0</v>
      </c>
    </row>
    <row r="19" spans="1:14" ht="15.75" customHeight="1">
      <c r="A19" s="736" t="s">
        <v>149</v>
      </c>
      <c r="B19" s="737">
        <f>B17+B18</f>
        <v>0</v>
      </c>
      <c r="C19" s="737">
        <f aca="true" t="shared" si="4" ref="C19:M19">C17+C18</f>
        <v>0</v>
      </c>
      <c r="D19" s="737">
        <f t="shared" si="4"/>
        <v>0</v>
      </c>
      <c r="E19" s="737">
        <f t="shared" si="4"/>
        <v>0</v>
      </c>
      <c r="F19" s="737">
        <f t="shared" si="4"/>
        <v>0</v>
      </c>
      <c r="G19" s="737">
        <f t="shared" si="4"/>
        <v>0</v>
      </c>
      <c r="H19" s="737">
        <f t="shared" si="4"/>
        <v>0</v>
      </c>
      <c r="I19" s="737">
        <f t="shared" si="4"/>
        <v>0</v>
      </c>
      <c r="J19" s="737">
        <f t="shared" si="4"/>
        <v>0</v>
      </c>
      <c r="K19" s="737">
        <f t="shared" si="4"/>
        <v>0</v>
      </c>
      <c r="L19" s="737">
        <f t="shared" si="4"/>
        <v>0</v>
      </c>
      <c r="M19" s="737">
        <f t="shared" si="4"/>
        <v>0</v>
      </c>
      <c r="N19" s="829">
        <f>SUM(B19:M19)</f>
        <v>0</v>
      </c>
    </row>
    <row r="20" spans="1:14" ht="13.5" thickBot="1">
      <c r="A20" s="749"/>
      <c r="B20" s="750"/>
      <c r="C20" s="750"/>
      <c r="D20" s="750"/>
      <c r="E20" s="750"/>
      <c r="F20" s="750"/>
      <c r="G20" s="750"/>
      <c r="H20" s="750"/>
      <c r="I20" s="750"/>
      <c r="J20" s="750"/>
      <c r="K20" s="750"/>
      <c r="L20" s="750"/>
      <c r="M20" s="750"/>
      <c r="N20" s="751"/>
    </row>
    <row r="21" spans="1:14" ht="12.75">
      <c r="A21" s="1108"/>
      <c r="B21" s="1109"/>
      <c r="C21" s="1109"/>
      <c r="D21" s="1109"/>
      <c r="E21" s="1109"/>
      <c r="F21" s="1109"/>
      <c r="G21" s="1109"/>
      <c r="H21" s="1109"/>
      <c r="I21" s="1109"/>
      <c r="J21" s="1109"/>
      <c r="K21" s="1109"/>
      <c r="L21" s="1109"/>
      <c r="M21" s="1109"/>
      <c r="N21" s="1110"/>
    </row>
    <row r="22" spans="1:14" ht="12.75">
      <c r="A22" s="1108"/>
      <c r="B22" s="1109"/>
      <c r="C22" s="1109"/>
      <c r="D22" s="1109"/>
      <c r="E22" s="1109"/>
      <c r="F22" s="1109"/>
      <c r="G22" s="1109"/>
      <c r="H22" s="1109"/>
      <c r="I22" s="1109"/>
      <c r="J22" s="1109"/>
      <c r="K22" s="1109"/>
      <c r="L22" s="1109"/>
      <c r="M22" s="1109"/>
      <c r="N22" s="1110"/>
    </row>
    <row r="23" spans="1:14" ht="12.75">
      <c r="A23" s="752"/>
      <c r="B23" s="753"/>
      <c r="C23" s="753"/>
      <c r="D23" s="753"/>
      <c r="E23" s="753"/>
      <c r="F23" s="753"/>
      <c r="G23" s="753"/>
      <c r="H23" s="753"/>
      <c r="I23" s="753"/>
      <c r="J23" s="753"/>
      <c r="K23" s="753"/>
      <c r="L23" s="753"/>
      <c r="M23" s="753"/>
      <c r="N23" s="754"/>
    </row>
    <row r="24" spans="1:14" ht="20.25" customHeight="1" thickBot="1">
      <c r="A24" s="703"/>
      <c r="B24" s="755"/>
      <c r="C24" s="38"/>
      <c r="D24" s="38"/>
      <c r="E24" s="756"/>
      <c r="F24" s="757"/>
      <c r="G24" s="757"/>
      <c r="H24" s="757"/>
      <c r="I24" s="757"/>
      <c r="J24" s="757"/>
      <c r="K24" s="757"/>
      <c r="L24" s="757"/>
      <c r="M24" s="757"/>
      <c r="N24" s="758" t="s">
        <v>100</v>
      </c>
    </row>
    <row r="25" spans="1:14" ht="43.5" customHeight="1" thickBot="1">
      <c r="A25" s="759" t="s">
        <v>179</v>
      </c>
      <c r="B25" s="760">
        <f>'Företagsfakta '!D20</f>
        <v>12</v>
      </c>
      <c r="C25" s="761" t="s">
        <v>46</v>
      </c>
      <c r="D25" s="762"/>
      <c r="E25" s="541"/>
      <c r="F25" s="541"/>
      <c r="G25" s="542"/>
      <c r="H25" s="763" t="s">
        <v>1</v>
      </c>
      <c r="I25" s="541"/>
      <c r="J25" s="719" t="str">
        <f>J3</f>
        <v>År 2011</v>
      </c>
      <c r="K25" s="542"/>
      <c r="L25" s="1309" t="str">
        <f>L3</f>
        <v>Bihuset</v>
      </c>
      <c r="M25" s="765"/>
      <c r="N25" s="766"/>
    </row>
    <row r="26" spans="1:14" ht="26.25" thickBot="1">
      <c r="A26" s="38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767"/>
    </row>
    <row r="27" spans="1:14" ht="15.75" customHeight="1" thickBot="1">
      <c r="A27" s="1156" t="s">
        <v>60</v>
      </c>
      <c r="B27" s="722" t="s">
        <v>47</v>
      </c>
      <c r="C27" s="723" t="s">
        <v>48</v>
      </c>
      <c r="D27" s="723" t="s">
        <v>49</v>
      </c>
      <c r="E27" s="723" t="s">
        <v>50</v>
      </c>
      <c r="F27" s="723" t="s">
        <v>51</v>
      </c>
      <c r="G27" s="723" t="s">
        <v>52</v>
      </c>
      <c r="H27" s="723" t="s">
        <v>53</v>
      </c>
      <c r="I27" s="723" t="s">
        <v>54</v>
      </c>
      <c r="J27" s="723" t="s">
        <v>55</v>
      </c>
      <c r="K27" s="723" t="s">
        <v>56</v>
      </c>
      <c r="L27" s="723" t="s">
        <v>57</v>
      </c>
      <c r="M27" s="723" t="s">
        <v>58</v>
      </c>
      <c r="N27" s="724" t="s">
        <v>212</v>
      </c>
    </row>
    <row r="28" spans="1:14" ht="15.75" customHeight="1">
      <c r="A28" s="1157" t="s">
        <v>97</v>
      </c>
      <c r="B28" s="768" t="e">
        <f>Inköp!#REF!/3</f>
        <v>#REF!</v>
      </c>
      <c r="C28" s="729" t="e">
        <f>Inköp!#REF!/3</f>
        <v>#REF!</v>
      </c>
      <c r="D28" s="729" t="e">
        <f>Inköp!#REF!/3</f>
        <v>#REF!</v>
      </c>
      <c r="E28" s="729" t="e">
        <f>Inköp!#REF!/3</f>
        <v>#REF!</v>
      </c>
      <c r="F28" s="729" t="e">
        <f>Inköp!#REF!/3</f>
        <v>#REF!</v>
      </c>
      <c r="G28" s="729" t="e">
        <f>Inköp!#REF!/3</f>
        <v>#REF!</v>
      </c>
      <c r="H28" s="729" t="e">
        <f>Inköp!#REF!/3</f>
        <v>#REF!</v>
      </c>
      <c r="I28" s="729" t="e">
        <f>Inköp!#REF!/3</f>
        <v>#REF!</v>
      </c>
      <c r="J28" s="729" t="e">
        <f>Inköp!#REF!/3</f>
        <v>#REF!</v>
      </c>
      <c r="K28" s="729" t="e">
        <f>Inköp!#REF!/3</f>
        <v>#REF!</v>
      </c>
      <c r="L28" s="729" t="e">
        <f>Inköp!#REF!/3</f>
        <v>#REF!</v>
      </c>
      <c r="M28" s="729" t="e">
        <f>Inköp!#REF!/3</f>
        <v>#REF!</v>
      </c>
      <c r="N28" s="727" t="e">
        <f>SUM(B28:M28)</f>
        <v>#REF!</v>
      </c>
    </row>
    <row r="29" spans="1:14" ht="15.75" customHeight="1">
      <c r="A29" s="1157" t="s">
        <v>247</v>
      </c>
      <c r="B29" s="768" t="e">
        <f>Inköp!#REF!/3</f>
        <v>#REF!</v>
      </c>
      <c r="C29" s="729" t="e">
        <f>Inköp!#REF!/3</f>
        <v>#REF!</v>
      </c>
      <c r="D29" s="729" t="e">
        <f>Inköp!#REF!/3</f>
        <v>#REF!</v>
      </c>
      <c r="E29" s="729" t="e">
        <f>Inköp!#REF!/3</f>
        <v>#REF!</v>
      </c>
      <c r="F29" s="729" t="e">
        <f>Inköp!#REF!/3</f>
        <v>#REF!</v>
      </c>
      <c r="G29" s="729" t="e">
        <f>Inköp!#REF!/3</f>
        <v>#REF!</v>
      </c>
      <c r="H29" s="729" t="e">
        <f>Inköp!#REF!/3</f>
        <v>#REF!</v>
      </c>
      <c r="I29" s="729" t="e">
        <f>Inköp!#REF!/3</f>
        <v>#REF!</v>
      </c>
      <c r="J29" s="729" t="e">
        <f>Inköp!#REF!/3</f>
        <v>#REF!</v>
      </c>
      <c r="K29" s="729" t="e">
        <f>Inköp!#REF!/3</f>
        <v>#REF!</v>
      </c>
      <c r="L29" s="729" t="e">
        <f>Inköp!#REF!/3</f>
        <v>#REF!</v>
      </c>
      <c r="M29" s="729" t="e">
        <f>Inköp!#REF!/3</f>
        <v>#REF!</v>
      </c>
      <c r="N29" s="727" t="e">
        <f>SUM(B29:M29)</f>
        <v>#REF!</v>
      </c>
    </row>
    <row r="30" spans="1:14" ht="15.75" customHeight="1">
      <c r="A30" s="733" t="s">
        <v>219</v>
      </c>
      <c r="B30" s="769" t="e">
        <f aca="true" t="shared" si="5" ref="B30:M30">SUM(B28:B29)</f>
        <v>#REF!</v>
      </c>
      <c r="C30" s="770" t="e">
        <f t="shared" si="5"/>
        <v>#REF!</v>
      </c>
      <c r="D30" s="770" t="e">
        <f t="shared" si="5"/>
        <v>#REF!</v>
      </c>
      <c r="E30" s="770" t="e">
        <f t="shared" si="5"/>
        <v>#REF!</v>
      </c>
      <c r="F30" s="770" t="e">
        <f t="shared" si="5"/>
        <v>#REF!</v>
      </c>
      <c r="G30" s="770" t="e">
        <f t="shared" si="5"/>
        <v>#REF!</v>
      </c>
      <c r="H30" s="770" t="e">
        <f t="shared" si="5"/>
        <v>#REF!</v>
      </c>
      <c r="I30" s="770" t="e">
        <f t="shared" si="5"/>
        <v>#REF!</v>
      </c>
      <c r="J30" s="770" t="e">
        <f t="shared" si="5"/>
        <v>#REF!</v>
      </c>
      <c r="K30" s="770" t="e">
        <f t="shared" si="5"/>
        <v>#REF!</v>
      </c>
      <c r="L30" s="770" t="e">
        <f t="shared" si="5"/>
        <v>#REF!</v>
      </c>
      <c r="M30" s="770" t="e">
        <f t="shared" si="5"/>
        <v>#REF!</v>
      </c>
      <c r="N30" s="735" t="e">
        <f>SUM(B30:M30)</f>
        <v>#REF!</v>
      </c>
    </row>
    <row r="31" spans="1:14" ht="15.75" customHeight="1">
      <c r="A31" s="736" t="s">
        <v>189</v>
      </c>
      <c r="B31" s="771" t="e">
        <f>B30*'Företagsfakta '!$D$20/100</f>
        <v>#REF!</v>
      </c>
      <c r="C31" s="737" t="e">
        <f>C30*'Företagsfakta '!$D$20/100</f>
        <v>#REF!</v>
      </c>
      <c r="D31" s="737" t="e">
        <f>D30*'Företagsfakta '!$D$20/100</f>
        <v>#REF!</v>
      </c>
      <c r="E31" s="737" t="e">
        <f>E30*'Företagsfakta '!$D$20/100</f>
        <v>#REF!</v>
      </c>
      <c r="F31" s="737" t="e">
        <f>F30*'Företagsfakta '!$D$20/100</f>
        <v>#REF!</v>
      </c>
      <c r="G31" s="737" t="e">
        <f>G30*'Företagsfakta '!$D$20/100</f>
        <v>#REF!</v>
      </c>
      <c r="H31" s="737" t="e">
        <f>H30*'Företagsfakta '!$D$20/100</f>
        <v>#REF!</v>
      </c>
      <c r="I31" s="737" t="e">
        <f>I30*'Företagsfakta '!$D$20/100</f>
        <v>#REF!</v>
      </c>
      <c r="J31" s="737" t="e">
        <f>J30*'Företagsfakta '!$D$20/100</f>
        <v>#REF!</v>
      </c>
      <c r="K31" s="737" t="e">
        <f>K30*'Företagsfakta '!$D$20/100</f>
        <v>#REF!</v>
      </c>
      <c r="L31" s="737" t="e">
        <f>L30*'Företagsfakta '!$D$20/100</f>
        <v>#REF!</v>
      </c>
      <c r="M31" s="737" t="e">
        <f>M30*'Företagsfakta '!$D$20/100</f>
        <v>#REF!</v>
      </c>
      <c r="N31" s="829" t="e">
        <f>SUM(B31:M31)</f>
        <v>#REF!</v>
      </c>
    </row>
    <row r="32" spans="1:14" ht="15.75" customHeight="1">
      <c r="A32" s="1158" t="s">
        <v>150</v>
      </c>
      <c r="B32" s="772" t="e">
        <f aca="true" t="shared" si="6" ref="B32:M32">B30+B31</f>
        <v>#REF!</v>
      </c>
      <c r="C32" s="773" t="e">
        <f t="shared" si="6"/>
        <v>#REF!</v>
      </c>
      <c r="D32" s="773" t="e">
        <f t="shared" si="6"/>
        <v>#REF!</v>
      </c>
      <c r="E32" s="773" t="e">
        <f t="shared" si="6"/>
        <v>#REF!</v>
      </c>
      <c r="F32" s="773" t="e">
        <f t="shared" si="6"/>
        <v>#REF!</v>
      </c>
      <c r="G32" s="773" t="e">
        <f t="shared" si="6"/>
        <v>#REF!</v>
      </c>
      <c r="H32" s="773" t="e">
        <f t="shared" si="6"/>
        <v>#REF!</v>
      </c>
      <c r="I32" s="773" t="e">
        <f t="shared" si="6"/>
        <v>#REF!</v>
      </c>
      <c r="J32" s="773" t="e">
        <f t="shared" si="6"/>
        <v>#REF!</v>
      </c>
      <c r="K32" s="773" t="e">
        <f t="shared" si="6"/>
        <v>#REF!</v>
      </c>
      <c r="L32" s="773" t="e">
        <f t="shared" si="6"/>
        <v>#REF!</v>
      </c>
      <c r="M32" s="773" t="e">
        <f t="shared" si="6"/>
        <v>#REF!</v>
      </c>
      <c r="N32" s="826" t="e">
        <f>SUM(B32:M32)</f>
        <v>#REF!</v>
      </c>
    </row>
    <row r="33" spans="1:14" ht="12.75">
      <c r="A33" s="840"/>
      <c r="B33" s="774"/>
      <c r="C33" s="775"/>
      <c r="D33" s="775"/>
      <c r="E33" s="775"/>
      <c r="F33" s="775"/>
      <c r="G33" s="775"/>
      <c r="H33" s="775"/>
      <c r="I33" s="775"/>
      <c r="J33" s="775"/>
      <c r="K33" s="775"/>
      <c r="L33" s="775"/>
      <c r="M33" s="775"/>
      <c r="N33" s="829"/>
    </row>
    <row r="34" spans="1:14" ht="13.5" thickBot="1">
      <c r="A34" s="840"/>
      <c r="B34" s="774"/>
      <c r="C34" s="775"/>
      <c r="D34" s="775"/>
      <c r="E34" s="775"/>
      <c r="F34" s="775"/>
      <c r="G34" s="775"/>
      <c r="H34" s="775"/>
      <c r="I34" s="775"/>
      <c r="J34" s="775"/>
      <c r="K34" s="775"/>
      <c r="L34" s="775"/>
      <c r="M34" s="775"/>
      <c r="N34" s="829"/>
    </row>
    <row r="35" spans="1:14" ht="43.5" customHeight="1" thickBot="1">
      <c r="A35" s="764" t="s">
        <v>17</v>
      </c>
      <c r="B35" s="760">
        <f>'Företagsfakta '!D19</f>
        <v>25</v>
      </c>
      <c r="C35" s="761" t="s">
        <v>46</v>
      </c>
      <c r="D35" s="762"/>
      <c r="E35" s="716"/>
      <c r="F35" s="716"/>
      <c r="G35" s="720"/>
      <c r="H35" s="763" t="s">
        <v>1</v>
      </c>
      <c r="I35" s="716"/>
      <c r="J35" s="719" t="str">
        <f>J3</f>
        <v>År 2011</v>
      </c>
      <c r="K35" s="720"/>
      <c r="L35" s="947" t="str">
        <f>L3</f>
        <v>Bihuset</v>
      </c>
      <c r="M35" s="716"/>
      <c r="N35" s="766" t="s">
        <v>0</v>
      </c>
    </row>
    <row r="36" spans="1:14" ht="26.25" thickBot="1">
      <c r="A36" s="38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767"/>
    </row>
    <row r="37" spans="1:14" ht="15.75" customHeight="1" thickBot="1">
      <c r="A37" s="980" t="s">
        <v>60</v>
      </c>
      <c r="B37" s="722" t="s">
        <v>47</v>
      </c>
      <c r="C37" s="723" t="s">
        <v>48</v>
      </c>
      <c r="D37" s="723" t="s">
        <v>49</v>
      </c>
      <c r="E37" s="723" t="s">
        <v>96</v>
      </c>
      <c r="F37" s="723" t="s">
        <v>51</v>
      </c>
      <c r="G37" s="723" t="s">
        <v>52</v>
      </c>
      <c r="H37" s="723" t="s">
        <v>53</v>
      </c>
      <c r="I37" s="723" t="s">
        <v>54</v>
      </c>
      <c r="J37" s="723" t="s">
        <v>55</v>
      </c>
      <c r="K37" s="723" t="s">
        <v>56</v>
      </c>
      <c r="L37" s="723" t="s">
        <v>57</v>
      </c>
      <c r="M37" s="723" t="s">
        <v>58</v>
      </c>
      <c r="N37" s="724" t="s">
        <v>212</v>
      </c>
    </row>
    <row r="38" spans="1:14" ht="15.75" customHeight="1">
      <c r="A38" s="1159"/>
      <c r="B38" s="768">
        <f>Inköp!$L28/3</f>
        <v>0</v>
      </c>
      <c r="C38" s="729">
        <f>Inköp!$L28/3</f>
        <v>0</v>
      </c>
      <c r="D38" s="729">
        <f>Inköp!$L28/3</f>
        <v>0</v>
      </c>
      <c r="E38" s="729">
        <f>Inköp!$L30/3</f>
        <v>0</v>
      </c>
      <c r="F38" s="729">
        <f>Inköp!$L30/3</f>
        <v>0</v>
      </c>
      <c r="G38" s="729">
        <f>Inköp!$L30/3</f>
        <v>0</v>
      </c>
      <c r="H38" s="729">
        <f>Inköp!$L31/3</f>
        <v>0</v>
      </c>
      <c r="I38" s="729">
        <f>Inköp!$L31/3</f>
        <v>0</v>
      </c>
      <c r="J38" s="729">
        <f>Inköp!$L31/3</f>
        <v>0</v>
      </c>
      <c r="K38" s="729">
        <f>Inköp!$L32/3</f>
        <v>0</v>
      </c>
      <c r="L38" s="729">
        <f>Inköp!$L32/3</f>
        <v>0</v>
      </c>
      <c r="M38" s="729">
        <f>Inköp!$L32/3</f>
        <v>0</v>
      </c>
      <c r="N38" s="727">
        <f>SUM(B38:M38)</f>
        <v>0</v>
      </c>
    </row>
    <row r="39" spans="1:14" ht="15.75" customHeight="1">
      <c r="A39" s="1160" t="s">
        <v>0</v>
      </c>
      <c r="B39" s="768" t="s">
        <v>0</v>
      </c>
      <c r="C39" s="729" t="s">
        <v>0</v>
      </c>
      <c r="D39" s="729" t="s">
        <v>0</v>
      </c>
      <c r="E39" s="729" t="s">
        <v>0</v>
      </c>
      <c r="F39" s="729" t="s">
        <v>0</v>
      </c>
      <c r="G39" s="729" t="s">
        <v>0</v>
      </c>
      <c r="H39" s="729" t="s">
        <v>0</v>
      </c>
      <c r="I39" s="729" t="s">
        <v>0</v>
      </c>
      <c r="J39" s="729" t="s">
        <v>0</v>
      </c>
      <c r="K39" s="729" t="s">
        <v>0</v>
      </c>
      <c r="L39" s="729" t="s">
        <v>0</v>
      </c>
      <c r="M39" s="729" t="s">
        <v>0</v>
      </c>
      <c r="N39" s="727" t="s">
        <v>0</v>
      </c>
    </row>
    <row r="40" spans="1:14" ht="15.75" customHeight="1">
      <c r="A40" s="733" t="s">
        <v>219</v>
      </c>
      <c r="B40" s="776">
        <f aca="true" t="shared" si="7" ref="B40:M40">SUM(B38:B39)</f>
        <v>0</v>
      </c>
      <c r="C40" s="734">
        <f t="shared" si="7"/>
        <v>0</v>
      </c>
      <c r="D40" s="734">
        <f t="shared" si="7"/>
        <v>0</v>
      </c>
      <c r="E40" s="734">
        <f t="shared" si="7"/>
        <v>0</v>
      </c>
      <c r="F40" s="734">
        <f t="shared" si="7"/>
        <v>0</v>
      </c>
      <c r="G40" s="734">
        <f t="shared" si="7"/>
        <v>0</v>
      </c>
      <c r="H40" s="734">
        <f t="shared" si="7"/>
        <v>0</v>
      </c>
      <c r="I40" s="734">
        <f t="shared" si="7"/>
        <v>0</v>
      </c>
      <c r="J40" s="734">
        <f t="shared" si="7"/>
        <v>0</v>
      </c>
      <c r="K40" s="734">
        <f t="shared" si="7"/>
        <v>0</v>
      </c>
      <c r="L40" s="734">
        <f t="shared" si="7"/>
        <v>0</v>
      </c>
      <c r="M40" s="734">
        <f t="shared" si="7"/>
        <v>0</v>
      </c>
      <c r="N40" s="735">
        <f>SUM(B40:M40)</f>
        <v>0</v>
      </c>
    </row>
    <row r="41" spans="1:14" ht="15.75" customHeight="1">
      <c r="A41" s="736" t="s">
        <v>189</v>
      </c>
      <c r="B41" s="771">
        <f>B40*'Företagsfakta '!$D$19/100</f>
        <v>0</v>
      </c>
      <c r="C41" s="737">
        <f>C40*'Företagsfakta '!$D$19/100</f>
        <v>0</v>
      </c>
      <c r="D41" s="737">
        <f>D40*'Företagsfakta '!$D$19/100</f>
        <v>0</v>
      </c>
      <c r="E41" s="737">
        <f>E40*'Företagsfakta '!$D$19/100</f>
        <v>0</v>
      </c>
      <c r="F41" s="737">
        <f>F40*'Företagsfakta '!$D$19/100</f>
        <v>0</v>
      </c>
      <c r="G41" s="737">
        <f>G40*'Företagsfakta '!$D$19/100</f>
        <v>0</v>
      </c>
      <c r="H41" s="737">
        <f>H40*'Företagsfakta '!$D$19/100</f>
        <v>0</v>
      </c>
      <c r="I41" s="737">
        <f>I40*'Företagsfakta '!$D$19/100</f>
        <v>0</v>
      </c>
      <c r="J41" s="737">
        <f>J40*'Företagsfakta '!$D$19/100</f>
        <v>0</v>
      </c>
      <c r="K41" s="737">
        <f>K40*'Företagsfakta '!$D$19/100</f>
        <v>0</v>
      </c>
      <c r="L41" s="737">
        <f>L40*'Företagsfakta '!$D$19/100</f>
        <v>0</v>
      </c>
      <c r="M41" s="737">
        <f>M40*'Företagsfakta '!$D$19/100</f>
        <v>0</v>
      </c>
      <c r="N41" s="829">
        <f>SUM(B41:M41)</f>
        <v>0</v>
      </c>
    </row>
    <row r="42" spans="1:14" ht="15.75" customHeight="1">
      <c r="A42" s="1158" t="s">
        <v>150</v>
      </c>
      <c r="B42" s="772">
        <f aca="true" t="shared" si="8" ref="B42:M42">B40+B41</f>
        <v>0</v>
      </c>
      <c r="C42" s="773">
        <f t="shared" si="8"/>
        <v>0</v>
      </c>
      <c r="D42" s="773">
        <f t="shared" si="8"/>
        <v>0</v>
      </c>
      <c r="E42" s="773">
        <f t="shared" si="8"/>
        <v>0</v>
      </c>
      <c r="F42" s="773">
        <f t="shared" si="8"/>
        <v>0</v>
      </c>
      <c r="G42" s="773">
        <f t="shared" si="8"/>
        <v>0</v>
      </c>
      <c r="H42" s="773">
        <f t="shared" si="8"/>
        <v>0</v>
      </c>
      <c r="I42" s="773">
        <f t="shared" si="8"/>
        <v>0</v>
      </c>
      <c r="J42" s="773">
        <f t="shared" si="8"/>
        <v>0</v>
      </c>
      <c r="K42" s="773">
        <f t="shared" si="8"/>
        <v>0</v>
      </c>
      <c r="L42" s="773">
        <f t="shared" si="8"/>
        <v>0</v>
      </c>
      <c r="M42" s="773">
        <f t="shared" si="8"/>
        <v>0</v>
      </c>
      <c r="N42" s="826">
        <f>SUM(B42:M42)</f>
        <v>0</v>
      </c>
    </row>
    <row r="43" spans="1:14" ht="12.75">
      <c r="A43" s="840"/>
      <c r="B43" s="774"/>
      <c r="C43" s="775"/>
      <c r="D43" s="775"/>
      <c r="E43" s="775"/>
      <c r="F43" s="775"/>
      <c r="G43" s="775"/>
      <c r="H43" s="775"/>
      <c r="I43" s="775"/>
      <c r="J43" s="775"/>
      <c r="K43" s="775"/>
      <c r="L43" s="775"/>
      <c r="M43" s="775"/>
      <c r="N43" s="829"/>
    </row>
    <row r="44" spans="1:14" ht="13.5" thickBot="1">
      <c r="A44" s="841"/>
      <c r="B44" s="777"/>
      <c r="C44" s="778"/>
      <c r="D44" s="778"/>
      <c r="E44" s="778"/>
      <c r="F44" s="778"/>
      <c r="G44" s="778"/>
      <c r="H44" s="778"/>
      <c r="I44" s="778"/>
      <c r="J44" s="778"/>
      <c r="K44" s="778"/>
      <c r="L44" s="778"/>
      <c r="M44" s="778"/>
      <c r="N44" s="1161"/>
    </row>
    <row r="45" spans="1:14" ht="12.75">
      <c r="A45" s="779"/>
      <c r="B45" s="702"/>
      <c r="C45" s="702"/>
      <c r="D45" s="702"/>
      <c r="E45" s="702"/>
      <c r="F45" s="702"/>
      <c r="G45" s="702"/>
      <c r="H45" s="702"/>
      <c r="I45" s="702"/>
      <c r="J45" s="702"/>
      <c r="K45" s="702"/>
      <c r="L45" s="702"/>
      <c r="M45" s="702"/>
      <c r="N45" s="780"/>
    </row>
    <row r="46" spans="1:14" ht="12.75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781"/>
    </row>
    <row r="47" spans="1:14" ht="12.75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781"/>
    </row>
    <row r="48" spans="1:14" ht="16.5" thickBot="1">
      <c r="A48" s="703"/>
      <c r="B48" s="782"/>
      <c r="C48" s="782"/>
      <c r="D48" s="782"/>
      <c r="E48" s="756"/>
      <c r="F48" s="756"/>
      <c r="G48" s="783"/>
      <c r="H48" s="782"/>
      <c r="I48" s="782"/>
      <c r="J48" s="782"/>
      <c r="K48" s="782"/>
      <c r="L48" s="782"/>
      <c r="M48" s="782"/>
      <c r="N48" s="714" t="s">
        <v>109</v>
      </c>
    </row>
    <row r="49" spans="1:15" ht="43.5" customHeight="1" thickBot="1">
      <c r="A49" s="759" t="s">
        <v>118</v>
      </c>
      <c r="B49" s="784">
        <f>'Företagsfakta '!D20</f>
        <v>12</v>
      </c>
      <c r="C49" s="785" t="s">
        <v>46</v>
      </c>
      <c r="D49" s="786"/>
      <c r="E49" s="143"/>
      <c r="F49" s="143"/>
      <c r="G49" s="542"/>
      <c r="H49" s="715" t="s">
        <v>1</v>
      </c>
      <c r="I49" s="716"/>
      <c r="J49" s="787" t="str">
        <f>J3</f>
        <v>År 2011</v>
      </c>
      <c r="K49" s="788"/>
      <c r="L49" s="785" t="str">
        <f>L3</f>
        <v>Bihuset</v>
      </c>
      <c r="M49" s="789"/>
      <c r="N49" s="790"/>
      <c r="O49" t="s">
        <v>0</v>
      </c>
    </row>
    <row r="50" spans="1:14" ht="15.75" customHeight="1" thickBot="1">
      <c r="A50" s="1120" t="s">
        <v>0</v>
      </c>
      <c r="B50" s="722" t="s">
        <v>47</v>
      </c>
      <c r="C50" s="723" t="s">
        <v>48</v>
      </c>
      <c r="D50" s="723" t="s">
        <v>49</v>
      </c>
      <c r="E50" s="723" t="s">
        <v>50</v>
      </c>
      <c r="F50" s="723" t="s">
        <v>51</v>
      </c>
      <c r="G50" s="723" t="s">
        <v>52</v>
      </c>
      <c r="H50" s="723" t="s">
        <v>53</v>
      </c>
      <c r="I50" s="723" t="s">
        <v>54</v>
      </c>
      <c r="J50" s="723" t="s">
        <v>55</v>
      </c>
      <c r="K50" s="723" t="s">
        <v>56</v>
      </c>
      <c r="L50" s="723" t="s">
        <v>57</v>
      </c>
      <c r="M50" s="723" t="s">
        <v>58</v>
      </c>
      <c r="N50" s="724" t="s">
        <v>212</v>
      </c>
    </row>
    <row r="51" spans="1:14" ht="15.75" customHeight="1">
      <c r="A51" s="721" t="s">
        <v>118</v>
      </c>
      <c r="B51" s="729" t="e">
        <f>'Övriga kostnader'!#REF!/12</f>
        <v>#REF!</v>
      </c>
      <c r="C51" s="729" t="e">
        <f>'Övriga kostnader'!#REF!/12</f>
        <v>#REF!</v>
      </c>
      <c r="D51" s="729" t="e">
        <f>'Övriga kostnader'!#REF!/12</f>
        <v>#REF!</v>
      </c>
      <c r="E51" s="729" t="e">
        <f>'Övriga kostnader'!#REF!/12</f>
        <v>#REF!</v>
      </c>
      <c r="F51" s="729" t="e">
        <f>'Övriga kostnader'!#REF!/12</f>
        <v>#REF!</v>
      </c>
      <c r="G51" s="729" t="e">
        <f>'Övriga kostnader'!#REF!/12</f>
        <v>#REF!</v>
      </c>
      <c r="H51" s="729" t="e">
        <f>'Övriga kostnader'!#REF!/12</f>
        <v>#REF!</v>
      </c>
      <c r="I51" s="729" t="e">
        <f>'Övriga kostnader'!#REF!/12</f>
        <v>#REF!</v>
      </c>
      <c r="J51" s="729" t="e">
        <f>'Övriga kostnader'!#REF!/12</f>
        <v>#REF!</v>
      </c>
      <c r="K51" s="729" t="e">
        <f>'Övriga kostnader'!#REF!/12</f>
        <v>#REF!</v>
      </c>
      <c r="L51" s="729" t="e">
        <f>'Övriga kostnader'!#REF!/12</f>
        <v>#REF!</v>
      </c>
      <c r="M51" s="729" t="e">
        <f>'Övriga kostnader'!#REF!/12</f>
        <v>#REF!</v>
      </c>
      <c r="N51" s="727" t="e">
        <f>SUM(B51:M51)</f>
        <v>#REF!</v>
      </c>
    </row>
    <row r="52" spans="1:14" ht="15.75" customHeight="1" thickBot="1">
      <c r="A52" s="1121"/>
      <c r="B52" s="861"/>
      <c r="C52" s="861"/>
      <c r="D52" s="861"/>
      <c r="E52" s="861"/>
      <c r="F52" s="861"/>
      <c r="G52" s="861"/>
      <c r="H52" s="861"/>
      <c r="I52" s="861"/>
      <c r="J52" s="861"/>
      <c r="K52" s="861"/>
      <c r="L52" s="861"/>
      <c r="M52" s="861"/>
      <c r="N52" s="1122" t="s">
        <v>0</v>
      </c>
    </row>
    <row r="53" spans="1:14" ht="13.5" thickBot="1">
      <c r="A53" s="703"/>
      <c r="B53" s="703"/>
      <c r="C53" s="703"/>
      <c r="D53" s="703"/>
      <c r="E53" s="703"/>
      <c r="F53" s="703"/>
      <c r="G53" s="703"/>
      <c r="H53" s="703"/>
      <c r="I53" s="703"/>
      <c r="J53" s="703"/>
      <c r="K53" s="703"/>
      <c r="L53" s="703"/>
      <c r="M53" s="703"/>
      <c r="N53" s="703"/>
    </row>
    <row r="54" spans="1:14" ht="43.5" customHeight="1" thickBot="1">
      <c r="A54" s="715" t="s">
        <v>117</v>
      </c>
      <c r="B54" s="716"/>
      <c r="C54" s="716"/>
      <c r="D54" s="717">
        <f>'Företagsfakta '!D19</f>
        <v>25</v>
      </c>
      <c r="E54" s="718" t="s">
        <v>46</v>
      </c>
      <c r="F54" s="716"/>
      <c r="G54" s="720"/>
      <c r="H54" s="715" t="s">
        <v>1</v>
      </c>
      <c r="I54" s="716"/>
      <c r="J54" s="719" t="str">
        <f>J3</f>
        <v>År 2011</v>
      </c>
      <c r="K54" s="720"/>
      <c r="L54" s="718" t="str">
        <f>L3</f>
        <v>Bihuset</v>
      </c>
      <c r="M54" s="716"/>
      <c r="N54" s="720" t="str">
        <f>N12</f>
        <v> </v>
      </c>
    </row>
    <row r="55" spans="1:14" ht="25.5">
      <c r="A55" s="1112"/>
      <c r="B55" s="46"/>
      <c r="C55" s="46"/>
      <c r="D55" s="46"/>
      <c r="E55" s="38"/>
      <c r="F55" s="38"/>
      <c r="G55" s="46"/>
      <c r="H55" s="46"/>
      <c r="I55" s="46"/>
      <c r="J55" s="46"/>
      <c r="K55" s="46"/>
      <c r="L55" s="46"/>
      <c r="M55" s="46"/>
      <c r="N55" s="1113"/>
    </row>
    <row r="56" spans="1:14" ht="15.75" customHeight="1">
      <c r="A56" s="1114" t="s">
        <v>0</v>
      </c>
      <c r="B56" s="792" t="s">
        <v>47</v>
      </c>
      <c r="C56" s="793" t="s">
        <v>48</v>
      </c>
      <c r="D56" s="793" t="s">
        <v>49</v>
      </c>
      <c r="E56" s="793" t="s">
        <v>50</v>
      </c>
      <c r="F56" s="793" t="s">
        <v>51</v>
      </c>
      <c r="G56" s="793" t="s">
        <v>52</v>
      </c>
      <c r="H56" s="793" t="s">
        <v>53</v>
      </c>
      <c r="I56" s="793" t="s">
        <v>54</v>
      </c>
      <c r="J56" s="793" t="s">
        <v>55</v>
      </c>
      <c r="K56" s="793" t="s">
        <v>56</v>
      </c>
      <c r="L56" s="793" t="s">
        <v>57</v>
      </c>
      <c r="M56" s="793" t="s">
        <v>58</v>
      </c>
      <c r="N56" s="1115" t="s">
        <v>59</v>
      </c>
    </row>
    <row r="57" spans="1:14" ht="15.75" customHeight="1">
      <c r="A57" s="721" t="s">
        <v>118</v>
      </c>
      <c r="B57" s="794">
        <f>'Övriga kostnader'!$I$56/12</f>
        <v>0</v>
      </c>
      <c r="C57" s="795">
        <f>'Övriga kostnader'!$I$56/12</f>
        <v>0</v>
      </c>
      <c r="D57" s="795">
        <f>'Övriga kostnader'!$I$56/12</f>
        <v>0</v>
      </c>
      <c r="E57" s="795">
        <f>'Övriga kostnader'!$I$56/12</f>
        <v>0</v>
      </c>
      <c r="F57" s="795">
        <f>'Övriga kostnader'!$I$56/12</f>
        <v>0</v>
      </c>
      <c r="G57" s="795">
        <f>'Övriga kostnader'!$I$56/12</f>
        <v>0</v>
      </c>
      <c r="H57" s="795">
        <f>'Övriga kostnader'!$I$56/12</f>
        <v>0</v>
      </c>
      <c r="I57" s="795">
        <f>'Övriga kostnader'!$I$56/12</f>
        <v>0</v>
      </c>
      <c r="J57" s="795">
        <f>'Övriga kostnader'!$I$56/12</f>
        <v>0</v>
      </c>
      <c r="K57" s="795">
        <f>'Övriga kostnader'!$I$56/12</f>
        <v>0</v>
      </c>
      <c r="L57" s="795">
        <f>'Övriga kostnader'!$I$56/12</f>
        <v>0</v>
      </c>
      <c r="M57" s="796">
        <f>'Övriga kostnader'!$I$56/12</f>
        <v>0</v>
      </c>
      <c r="N57" s="727">
        <f>SUM(B57:M57)</f>
        <v>0</v>
      </c>
    </row>
    <row r="58" spans="1:14" ht="15.75" customHeight="1" thickBot="1">
      <c r="A58" s="1116" t="s">
        <v>0</v>
      </c>
      <c r="B58" s="1117" t="s">
        <v>0</v>
      </c>
      <c r="C58" s="1118" t="s">
        <v>0</v>
      </c>
      <c r="D58" s="1118" t="s">
        <v>0</v>
      </c>
      <c r="E58" s="1118"/>
      <c r="F58" s="1118"/>
      <c r="G58" s="1118"/>
      <c r="H58" s="1118"/>
      <c r="I58" s="1118"/>
      <c r="J58" s="1118"/>
      <c r="K58" s="1118" t="s">
        <v>0</v>
      </c>
      <c r="L58" s="1118" t="s">
        <v>0</v>
      </c>
      <c r="M58" s="1118" t="s">
        <v>0</v>
      </c>
      <c r="N58" s="1119" t="s">
        <v>0</v>
      </c>
    </row>
    <row r="59" spans="1:14" ht="13.5" thickBot="1">
      <c r="A59" s="703"/>
      <c r="B59" s="703"/>
      <c r="C59" s="703"/>
      <c r="D59" s="703"/>
      <c r="E59" s="703"/>
      <c r="F59" s="703"/>
      <c r="G59" s="703"/>
      <c r="H59" s="703"/>
      <c r="I59" s="703"/>
      <c r="J59" s="703"/>
      <c r="K59" s="703"/>
      <c r="L59" s="703"/>
      <c r="M59" s="703"/>
      <c r="N59" s="703"/>
    </row>
    <row r="60" spans="1:14" ht="43.5" customHeight="1" thickBot="1">
      <c r="A60" s="759" t="s">
        <v>117</v>
      </c>
      <c r="B60" s="798"/>
      <c r="C60" s="798"/>
      <c r="D60" s="787">
        <f>'Företagsfakta '!D21</f>
        <v>0</v>
      </c>
      <c r="E60" s="785" t="s">
        <v>46</v>
      </c>
      <c r="F60" s="798"/>
      <c r="G60" s="542"/>
      <c r="H60" s="715" t="s">
        <v>1</v>
      </c>
      <c r="I60" s="716"/>
      <c r="J60" s="798" t="str">
        <f>J3</f>
        <v>År 2011</v>
      </c>
      <c r="K60" s="799"/>
      <c r="L60" s="809" t="str">
        <f>L3</f>
        <v>Bihuset</v>
      </c>
      <c r="M60" s="798"/>
      <c r="N60" s="800"/>
    </row>
    <row r="61" spans="1:14" ht="15.75" customHeight="1">
      <c r="A61" s="1120" t="s">
        <v>0</v>
      </c>
      <c r="B61" s="801" t="s">
        <v>47</v>
      </c>
      <c r="C61" s="802" t="s">
        <v>48</v>
      </c>
      <c r="D61" s="802" t="s">
        <v>49</v>
      </c>
      <c r="E61" s="802" t="s">
        <v>50</v>
      </c>
      <c r="F61" s="802" t="s">
        <v>51</v>
      </c>
      <c r="G61" s="802" t="s">
        <v>52</v>
      </c>
      <c r="H61" s="802" t="s">
        <v>53</v>
      </c>
      <c r="I61" s="802" t="s">
        <v>54</v>
      </c>
      <c r="J61" s="802" t="s">
        <v>55</v>
      </c>
      <c r="K61" s="802" t="s">
        <v>56</v>
      </c>
      <c r="L61" s="802" t="s">
        <v>57</v>
      </c>
      <c r="M61" s="802" t="s">
        <v>58</v>
      </c>
      <c r="N61" s="803" t="s">
        <v>212</v>
      </c>
    </row>
    <row r="62" spans="1:14" ht="15.75" customHeight="1">
      <c r="A62" s="721" t="s">
        <v>118</v>
      </c>
      <c r="B62" s="804" t="e">
        <f>'Övriga kostnader'!#REF!/12</f>
        <v>#REF!</v>
      </c>
      <c r="C62" s="805" t="e">
        <f>'Övriga kostnader'!#REF!/12</f>
        <v>#REF!</v>
      </c>
      <c r="D62" s="805" t="e">
        <f>'Övriga kostnader'!#REF!/12</f>
        <v>#REF!</v>
      </c>
      <c r="E62" s="805" t="e">
        <f>'Övriga kostnader'!#REF!/12</f>
        <v>#REF!</v>
      </c>
      <c r="F62" s="805" t="e">
        <f>'Övriga kostnader'!#REF!/12</f>
        <v>#REF!</v>
      </c>
      <c r="G62" s="805" t="e">
        <f>'Övriga kostnader'!#REF!/12</f>
        <v>#REF!</v>
      </c>
      <c r="H62" s="805" t="e">
        <f>'Övriga kostnader'!#REF!/12</f>
        <v>#REF!</v>
      </c>
      <c r="I62" s="805" t="e">
        <f>'Övriga kostnader'!#REF!/12</f>
        <v>#REF!</v>
      </c>
      <c r="J62" s="805" t="e">
        <f>'Övriga kostnader'!#REF!/12</f>
        <v>#REF!</v>
      </c>
      <c r="K62" s="805" t="e">
        <f>'Övriga kostnader'!#REF!/12</f>
        <v>#REF!</v>
      </c>
      <c r="L62" s="805" t="e">
        <f>'Övriga kostnader'!#REF!/12</f>
        <v>#REF!</v>
      </c>
      <c r="M62" s="805" t="e">
        <f>'Övriga kostnader'!#REF!/12</f>
        <v>#REF!</v>
      </c>
      <c r="N62" s="1123" t="e">
        <f aca="true" t="shared" si="9" ref="N62:N68">SUM(B62:M62)</f>
        <v>#REF!</v>
      </c>
    </row>
    <row r="63" spans="1:14" ht="15.75" customHeight="1">
      <c r="A63" s="840" t="s">
        <v>190</v>
      </c>
      <c r="B63" s="737" t="e">
        <f>B51*'Företagsfakta '!$D$20/100</f>
        <v>#REF!</v>
      </c>
      <c r="C63" s="737" t="e">
        <f>C51*'Företagsfakta '!$D$20/100</f>
        <v>#REF!</v>
      </c>
      <c r="D63" s="737" t="e">
        <f>D51*'Företagsfakta '!$D$20/100</f>
        <v>#REF!</v>
      </c>
      <c r="E63" s="737" t="e">
        <f>E51*'Företagsfakta '!$D$20/100</f>
        <v>#REF!</v>
      </c>
      <c r="F63" s="737" t="e">
        <f>F51*'Företagsfakta '!$D$20/100</f>
        <v>#REF!</v>
      </c>
      <c r="G63" s="737" t="e">
        <f>G51*'Företagsfakta '!$D$20/100</f>
        <v>#REF!</v>
      </c>
      <c r="H63" s="737" t="e">
        <f>H51*'Företagsfakta '!$D$20/100</f>
        <v>#REF!</v>
      </c>
      <c r="I63" s="737" t="e">
        <f>I51*'Företagsfakta '!$D$20/100</f>
        <v>#REF!</v>
      </c>
      <c r="J63" s="737" t="e">
        <f>J51*'Företagsfakta '!$D$20/100</f>
        <v>#REF!</v>
      </c>
      <c r="K63" s="737" t="e">
        <f>K51*'Företagsfakta '!$D$20/100</f>
        <v>#REF!</v>
      </c>
      <c r="L63" s="737" t="e">
        <f>L51*'Företagsfakta '!$D$20/100</f>
        <v>#REF!</v>
      </c>
      <c r="M63" s="737" t="e">
        <f>M51*'Företagsfakta '!$D$20/100</f>
        <v>#REF!</v>
      </c>
      <c r="N63" s="829" t="e">
        <f t="shared" si="9"/>
        <v>#REF!</v>
      </c>
    </row>
    <row r="64" spans="1:15" ht="15.75" customHeight="1">
      <c r="A64" s="840" t="s">
        <v>191</v>
      </c>
      <c r="B64" s="737">
        <f>B57*'Företagsfakta '!$D$19/100</f>
        <v>0</v>
      </c>
      <c r="C64" s="737">
        <f>C57*'Företagsfakta '!$D$19/100</f>
        <v>0</v>
      </c>
      <c r="D64" s="737">
        <f>D57*'Företagsfakta '!$D$19/100</f>
        <v>0</v>
      </c>
      <c r="E64" s="737">
        <f>E57*'Företagsfakta '!$D$19/100</f>
        <v>0</v>
      </c>
      <c r="F64" s="737">
        <f>F57*'Företagsfakta '!$D$19/100</f>
        <v>0</v>
      </c>
      <c r="G64" s="737">
        <f>G57*'Företagsfakta '!$D$19/100</f>
        <v>0</v>
      </c>
      <c r="H64" s="737">
        <f>H57*'Företagsfakta '!$D$19/100</f>
        <v>0</v>
      </c>
      <c r="I64" s="737">
        <f>I57*'Företagsfakta '!$D$19/100</f>
        <v>0</v>
      </c>
      <c r="J64" s="737">
        <f>J57*'Företagsfakta '!$D$19/100</f>
        <v>0</v>
      </c>
      <c r="K64" s="737">
        <f>K57*'Företagsfakta '!$D$19/100</f>
        <v>0</v>
      </c>
      <c r="L64" s="737">
        <f>L57*'Företagsfakta '!$D$19/100</f>
        <v>0</v>
      </c>
      <c r="M64" s="737">
        <f>M57*'Företagsfakta '!$D$19/100</f>
        <v>0</v>
      </c>
      <c r="N64" s="829">
        <f t="shared" si="9"/>
        <v>0</v>
      </c>
      <c r="O64" t="s">
        <v>0</v>
      </c>
    </row>
    <row r="65" spans="1:14" ht="15.75" customHeight="1">
      <c r="A65" s="840" t="s">
        <v>192</v>
      </c>
      <c r="B65" s="737" t="e">
        <f>B62*'Företagsfakta '!$D$21/100</f>
        <v>#REF!</v>
      </c>
      <c r="C65" s="737" t="e">
        <f>C62*'Företagsfakta '!$D$21/100</f>
        <v>#REF!</v>
      </c>
      <c r="D65" s="737" t="e">
        <f>D62*'Företagsfakta '!$D$21/100</f>
        <v>#REF!</v>
      </c>
      <c r="E65" s="737" t="e">
        <f>E62*'Företagsfakta '!$D$21/100</f>
        <v>#REF!</v>
      </c>
      <c r="F65" s="737" t="e">
        <f>F62*'Företagsfakta '!$D$21/100</f>
        <v>#REF!</v>
      </c>
      <c r="G65" s="737" t="e">
        <f>G62*'Företagsfakta '!$D$21/100</f>
        <v>#REF!</v>
      </c>
      <c r="H65" s="737" t="e">
        <f>H62*'Företagsfakta '!$D$21/100</f>
        <v>#REF!</v>
      </c>
      <c r="I65" s="737" t="e">
        <f>I62*'Företagsfakta '!$D$21/100</f>
        <v>#REF!</v>
      </c>
      <c r="J65" s="737" t="e">
        <f>J62*'Företagsfakta '!$D$21/100</f>
        <v>#REF!</v>
      </c>
      <c r="K65" s="737" t="e">
        <f>K62*'Företagsfakta '!$D$21/100</f>
        <v>#REF!</v>
      </c>
      <c r="L65" s="737" t="e">
        <f>L62*'Företagsfakta '!$D$21/100</f>
        <v>#REF!</v>
      </c>
      <c r="M65" s="737" t="e">
        <f>M62*'Företagsfakta '!$D$21/100</f>
        <v>#REF!</v>
      </c>
      <c r="N65" s="826" t="e">
        <f t="shared" si="9"/>
        <v>#REF!</v>
      </c>
    </row>
    <row r="66" spans="1:14" ht="15.75" customHeight="1">
      <c r="A66" s="1124" t="s">
        <v>193</v>
      </c>
      <c r="B66" s="807" t="e">
        <f>SUM(B63:B65)</f>
        <v>#REF!</v>
      </c>
      <c r="C66" s="807" t="e">
        <f aca="true" t="shared" si="10" ref="C66:M66">SUM(C63:C65)</f>
        <v>#REF!</v>
      </c>
      <c r="D66" s="807" t="e">
        <f t="shared" si="10"/>
        <v>#REF!</v>
      </c>
      <c r="E66" s="807" t="e">
        <f t="shared" si="10"/>
        <v>#REF!</v>
      </c>
      <c r="F66" s="807" t="e">
        <f t="shared" si="10"/>
        <v>#REF!</v>
      </c>
      <c r="G66" s="807" t="e">
        <f t="shared" si="10"/>
        <v>#REF!</v>
      </c>
      <c r="H66" s="807" t="e">
        <f t="shared" si="10"/>
        <v>#REF!</v>
      </c>
      <c r="I66" s="807" t="e">
        <f t="shared" si="10"/>
        <v>#REF!</v>
      </c>
      <c r="J66" s="807" t="e">
        <f t="shared" si="10"/>
        <v>#REF!</v>
      </c>
      <c r="K66" s="807" t="e">
        <f t="shared" si="10"/>
        <v>#REF!</v>
      </c>
      <c r="L66" s="807" t="e">
        <f t="shared" si="10"/>
        <v>#REF!</v>
      </c>
      <c r="M66" s="807" t="e">
        <f t="shared" si="10"/>
        <v>#REF!</v>
      </c>
      <c r="N66" s="1125" t="e">
        <f t="shared" si="9"/>
        <v>#REF!</v>
      </c>
    </row>
    <row r="67" spans="1:14" ht="15.75" customHeight="1">
      <c r="A67" s="840" t="s">
        <v>194</v>
      </c>
      <c r="B67" s="737" t="e">
        <f aca="true" t="shared" si="11" ref="B67:I67">B51+B57+B62</f>
        <v>#REF!</v>
      </c>
      <c r="C67" s="737" t="e">
        <f t="shared" si="11"/>
        <v>#REF!</v>
      </c>
      <c r="D67" s="737" t="e">
        <f t="shared" si="11"/>
        <v>#REF!</v>
      </c>
      <c r="E67" s="737" t="e">
        <f t="shared" si="11"/>
        <v>#REF!</v>
      </c>
      <c r="F67" s="737" t="e">
        <f t="shared" si="11"/>
        <v>#REF!</v>
      </c>
      <c r="G67" s="737" t="e">
        <f t="shared" si="11"/>
        <v>#REF!</v>
      </c>
      <c r="H67" s="737" t="e">
        <f t="shared" si="11"/>
        <v>#REF!</v>
      </c>
      <c r="I67" s="737" t="e">
        <f t="shared" si="11"/>
        <v>#REF!</v>
      </c>
      <c r="J67" s="737" t="e">
        <f>J51+J57+J62</f>
        <v>#REF!</v>
      </c>
      <c r="K67" s="737" t="e">
        <f>K51+K57+K62</f>
        <v>#REF!</v>
      </c>
      <c r="L67" s="737" t="e">
        <f>L51+L57+L62</f>
        <v>#REF!</v>
      </c>
      <c r="M67" s="737" t="e">
        <f>M51+M57+M62</f>
        <v>#REF!</v>
      </c>
      <c r="N67" s="829" t="e">
        <f t="shared" si="9"/>
        <v>#REF!</v>
      </c>
    </row>
    <row r="68" spans="1:14" ht="15.75" customHeight="1">
      <c r="A68" s="840" t="s">
        <v>195</v>
      </c>
      <c r="B68" s="737" t="e">
        <f>SUM(B66:B67)</f>
        <v>#REF!</v>
      </c>
      <c r="C68" s="737" t="e">
        <f aca="true" t="shared" si="12" ref="C68:M68">SUM(C66:C67)</f>
        <v>#REF!</v>
      </c>
      <c r="D68" s="737" t="e">
        <f t="shared" si="12"/>
        <v>#REF!</v>
      </c>
      <c r="E68" s="737" t="e">
        <f t="shared" si="12"/>
        <v>#REF!</v>
      </c>
      <c r="F68" s="737" t="e">
        <f t="shared" si="12"/>
        <v>#REF!</v>
      </c>
      <c r="G68" s="737" t="e">
        <f t="shared" si="12"/>
        <v>#REF!</v>
      </c>
      <c r="H68" s="737" t="e">
        <f t="shared" si="12"/>
        <v>#REF!</v>
      </c>
      <c r="I68" s="737" t="e">
        <f t="shared" si="12"/>
        <v>#REF!</v>
      </c>
      <c r="J68" s="737" t="e">
        <f t="shared" si="12"/>
        <v>#REF!</v>
      </c>
      <c r="K68" s="737" t="e">
        <f t="shared" si="12"/>
        <v>#REF!</v>
      </c>
      <c r="L68" s="737" t="e">
        <f t="shared" si="12"/>
        <v>#REF!</v>
      </c>
      <c r="M68" s="737" t="e">
        <f t="shared" si="12"/>
        <v>#REF!</v>
      </c>
      <c r="N68" s="829" t="e">
        <f t="shared" si="9"/>
        <v>#REF!</v>
      </c>
    </row>
    <row r="69" spans="1:14" ht="15.75" customHeight="1" thickBot="1">
      <c r="A69" s="749"/>
      <c r="B69" s="750"/>
      <c r="C69" s="750"/>
      <c r="D69" s="750"/>
      <c r="E69" s="750"/>
      <c r="F69" s="750"/>
      <c r="G69" s="750"/>
      <c r="H69" s="750"/>
      <c r="I69" s="750"/>
      <c r="J69" s="750"/>
      <c r="K69" s="750"/>
      <c r="L69" s="750"/>
      <c r="M69" s="750"/>
      <c r="N69" s="1126"/>
    </row>
    <row r="70" spans="1:14" ht="15.75" customHeight="1">
      <c r="A70" s="1108"/>
      <c r="B70" s="1109"/>
      <c r="C70" s="1109"/>
      <c r="D70" s="1109"/>
      <c r="E70" s="1109"/>
      <c r="F70" s="1109"/>
      <c r="G70" s="1109"/>
      <c r="H70" s="1109"/>
      <c r="I70" s="1109"/>
      <c r="J70" s="1109"/>
      <c r="K70" s="1109"/>
      <c r="L70" s="1109"/>
      <c r="M70" s="1109"/>
      <c r="N70" s="1111"/>
    </row>
    <row r="71" spans="1:14" ht="15.75" customHeight="1">
      <c r="A71" s="1108"/>
      <c r="B71" s="1109"/>
      <c r="C71" s="1109"/>
      <c r="D71" s="1109"/>
      <c r="E71" s="1109"/>
      <c r="F71" s="1109"/>
      <c r="G71" s="1109"/>
      <c r="H71" s="1109"/>
      <c r="I71" s="1109"/>
      <c r="J71" s="1109"/>
      <c r="K71" s="1109"/>
      <c r="L71" s="1109"/>
      <c r="M71" s="1109"/>
      <c r="N71" s="1111"/>
    </row>
    <row r="72" spans="1:14" ht="16.5" thickBot="1">
      <c r="A72" s="808"/>
      <c r="B72" s="783"/>
      <c r="C72" s="783"/>
      <c r="D72" s="783"/>
      <c r="E72" s="783"/>
      <c r="F72" s="783"/>
      <c r="G72" s="783"/>
      <c r="H72" s="783"/>
      <c r="I72" s="783"/>
      <c r="J72" s="783"/>
      <c r="K72" s="783"/>
      <c r="L72" s="783"/>
      <c r="M72" s="783"/>
      <c r="N72" s="758" t="s">
        <v>138</v>
      </c>
    </row>
    <row r="73" spans="1:14" ht="43.5" customHeight="1" thickBot="1">
      <c r="A73" s="809" t="s">
        <v>124</v>
      </c>
      <c r="B73" s="789"/>
      <c r="C73" s="789"/>
      <c r="D73" s="789"/>
      <c r="E73" s="716"/>
      <c r="F73" s="716"/>
      <c r="G73" s="720"/>
      <c r="H73" s="715" t="s">
        <v>1</v>
      </c>
      <c r="I73" s="716"/>
      <c r="J73" s="719" t="str">
        <f>J3</f>
        <v>År 2011</v>
      </c>
      <c r="K73" s="788"/>
      <c r="L73" s="809" t="str">
        <f>L3</f>
        <v>Bihuset</v>
      </c>
      <c r="M73" s="789"/>
      <c r="N73" s="810" t="str">
        <f>N12</f>
        <v> </v>
      </c>
    </row>
    <row r="74" spans="1:14" ht="15.75">
      <c r="A74" s="811"/>
      <c r="B74" s="30"/>
      <c r="C74" s="30"/>
      <c r="D74" s="30"/>
      <c r="E74" s="30"/>
      <c r="F74" s="812"/>
      <c r="G74" s="30"/>
      <c r="H74" s="30"/>
      <c r="I74" s="30"/>
      <c r="J74" s="30"/>
      <c r="K74" s="30"/>
      <c r="L74" s="30"/>
      <c r="M74" s="30"/>
      <c r="N74" s="813"/>
    </row>
    <row r="75" spans="1:14" ht="15.75" customHeight="1">
      <c r="A75" s="814" t="s">
        <v>120</v>
      </c>
      <c r="B75" s="815" t="s">
        <v>47</v>
      </c>
      <c r="C75" s="816" t="s">
        <v>48</v>
      </c>
      <c r="D75" s="817" t="s">
        <v>49</v>
      </c>
      <c r="E75" s="817" t="s">
        <v>50</v>
      </c>
      <c r="F75" s="817" t="s">
        <v>51</v>
      </c>
      <c r="G75" s="817" t="s">
        <v>52</v>
      </c>
      <c r="H75" s="817" t="s">
        <v>53</v>
      </c>
      <c r="I75" s="817" t="s">
        <v>54</v>
      </c>
      <c r="J75" s="817" t="s">
        <v>55</v>
      </c>
      <c r="K75" s="817" t="s">
        <v>56</v>
      </c>
      <c r="L75" s="817" t="s">
        <v>57</v>
      </c>
      <c r="M75" s="817" t="s">
        <v>58</v>
      </c>
      <c r="N75" s="818" t="s">
        <v>212</v>
      </c>
    </row>
    <row r="76" spans="1:14" ht="15.75" customHeight="1">
      <c r="A76" s="721" t="e">
        <f>Personal!#REF!</f>
        <v>#REF!</v>
      </c>
      <c r="B76" s="819" t="e">
        <f>Personal!#REF!/3</f>
        <v>#REF!</v>
      </c>
      <c r="C76" s="729" t="e">
        <f>Personal!#REF!/3</f>
        <v>#REF!</v>
      </c>
      <c r="D76" s="820" t="e">
        <f>Personal!#REF!/3</f>
        <v>#REF!</v>
      </c>
      <c r="E76" s="820" t="e">
        <f>Personal!#REF!/3</f>
        <v>#REF!</v>
      </c>
      <c r="F76" s="820" t="e">
        <f>Personal!#REF!/3</f>
        <v>#REF!</v>
      </c>
      <c r="G76" s="820" t="e">
        <f>Personal!#REF!/3</f>
        <v>#REF!</v>
      </c>
      <c r="H76" s="820" t="e">
        <f>Personal!#REF!/3</f>
        <v>#REF!</v>
      </c>
      <c r="I76" s="820" t="e">
        <f>Personal!#REF!/3</f>
        <v>#REF!</v>
      </c>
      <c r="J76" s="820" t="e">
        <f>Personal!#REF!/3</f>
        <v>#REF!</v>
      </c>
      <c r="K76" s="820" t="e">
        <f>Personal!#REF!/3</f>
        <v>#REF!</v>
      </c>
      <c r="L76" s="820" t="e">
        <f>Personal!#REF!/3</f>
        <v>#REF!</v>
      </c>
      <c r="M76" s="820" t="e">
        <f>Personal!#REF!/3</f>
        <v>#REF!</v>
      </c>
      <c r="N76" s="821" t="e">
        <f aca="true" t="shared" si="13" ref="N76:N83">SUM(B76:M76)</f>
        <v>#REF!</v>
      </c>
    </row>
    <row r="77" spans="1:14" ht="15.75" customHeight="1">
      <c r="A77" s="721" t="e">
        <f>Personal!#REF!</f>
        <v>#REF!</v>
      </c>
      <c r="B77" s="768" t="e">
        <f>Personal!#REF!/3</f>
        <v>#REF!</v>
      </c>
      <c r="C77" s="729" t="e">
        <f>Personal!#REF!/3</f>
        <v>#REF!</v>
      </c>
      <c r="D77" s="729" t="e">
        <f>Personal!#REF!/3</f>
        <v>#REF!</v>
      </c>
      <c r="E77" s="729" t="e">
        <f>Personal!#REF!/3</f>
        <v>#REF!</v>
      </c>
      <c r="F77" s="729" t="e">
        <f>Personal!#REF!/3</f>
        <v>#REF!</v>
      </c>
      <c r="G77" s="729" t="e">
        <f>Personal!#REF!/3</f>
        <v>#REF!</v>
      </c>
      <c r="H77" s="729" t="e">
        <f>Personal!#REF!/3</f>
        <v>#REF!</v>
      </c>
      <c r="I77" s="729" t="e">
        <f>Personal!#REF!/3</f>
        <v>#REF!</v>
      </c>
      <c r="J77" s="729" t="e">
        <f>Personal!#REF!/3</f>
        <v>#REF!</v>
      </c>
      <c r="K77" s="729" t="e">
        <f>Personal!#REF!/3</f>
        <v>#REF!</v>
      </c>
      <c r="L77" s="729" t="e">
        <f>Personal!#REF!/3</f>
        <v>#REF!</v>
      </c>
      <c r="M77" s="729" t="e">
        <f>Personal!#REF!/3</f>
        <v>#REF!</v>
      </c>
      <c r="N77" s="727" t="e">
        <f t="shared" si="13"/>
        <v>#REF!</v>
      </c>
    </row>
    <row r="78" spans="1:14" ht="15.75" customHeight="1">
      <c r="A78" s="822" t="e">
        <f>Personal!#REF!</f>
        <v>#REF!</v>
      </c>
      <c r="B78" s="768" t="e">
        <f>Personal!#REF!/3</f>
        <v>#REF!</v>
      </c>
      <c r="C78" s="729" t="e">
        <f>Personal!#REF!/3</f>
        <v>#REF!</v>
      </c>
      <c r="D78" s="729" t="e">
        <f>Personal!#REF!/3</f>
        <v>#REF!</v>
      </c>
      <c r="E78" s="729" t="e">
        <f>Personal!#REF!/3</f>
        <v>#REF!</v>
      </c>
      <c r="F78" s="729" t="e">
        <f>Personal!#REF!/3</f>
        <v>#REF!</v>
      </c>
      <c r="G78" s="729" t="e">
        <f>Personal!#REF!/3</f>
        <v>#REF!</v>
      </c>
      <c r="H78" s="729" t="e">
        <f>Personal!#REF!/3</f>
        <v>#REF!</v>
      </c>
      <c r="I78" s="729" t="e">
        <f>Personal!#REF!/3</f>
        <v>#REF!</v>
      </c>
      <c r="J78" s="729" t="e">
        <f>Personal!#REF!/3</f>
        <v>#REF!</v>
      </c>
      <c r="K78" s="729" t="e">
        <f>Personal!#REF!/3</f>
        <v>#REF!</v>
      </c>
      <c r="L78" s="729" t="e">
        <f>Personal!#REF!/3</f>
        <v>#REF!</v>
      </c>
      <c r="M78" s="729" t="e">
        <f>Personal!#REF!/3</f>
        <v>#REF!</v>
      </c>
      <c r="N78" s="727" t="e">
        <f t="shared" si="13"/>
        <v>#REF!</v>
      </c>
    </row>
    <row r="79" spans="1:14" ht="15.75" customHeight="1">
      <c r="A79" s="822" t="e">
        <f>Personal!#REF!</f>
        <v>#REF!</v>
      </c>
      <c r="B79" s="768" t="e">
        <f>Personal!#REF!/3</f>
        <v>#REF!</v>
      </c>
      <c r="C79" s="729" t="e">
        <f>Personal!#REF!/3</f>
        <v>#REF!</v>
      </c>
      <c r="D79" s="729" t="e">
        <f>Personal!#REF!/3</f>
        <v>#REF!</v>
      </c>
      <c r="E79" s="729" t="e">
        <f>Personal!#REF!/3</f>
        <v>#REF!</v>
      </c>
      <c r="F79" s="729" t="e">
        <f>Personal!#REF!/3</f>
        <v>#REF!</v>
      </c>
      <c r="G79" s="729" t="e">
        <f>Personal!#REF!/3</f>
        <v>#REF!</v>
      </c>
      <c r="H79" s="729" t="e">
        <f>Personal!#REF!/3</f>
        <v>#REF!</v>
      </c>
      <c r="I79" s="729" t="e">
        <f>Personal!#REF!/3</f>
        <v>#REF!</v>
      </c>
      <c r="J79" s="729" t="e">
        <f>Personal!#REF!/3</f>
        <v>#REF!</v>
      </c>
      <c r="K79" s="729" t="e">
        <f>Personal!#REF!/3</f>
        <v>#REF!</v>
      </c>
      <c r="L79" s="729" t="e">
        <f>Personal!#REF!/3</f>
        <v>#REF!</v>
      </c>
      <c r="M79" s="729" t="e">
        <f>Personal!#REF!/3</f>
        <v>#REF!</v>
      </c>
      <c r="N79" s="727" t="e">
        <f t="shared" si="13"/>
        <v>#REF!</v>
      </c>
    </row>
    <row r="80" spans="1:14" ht="15.75" customHeight="1">
      <c r="A80" s="822" t="e">
        <f>Personal!#REF!</f>
        <v>#REF!</v>
      </c>
      <c r="B80" s="768" t="e">
        <f>Personal!#REF!/3</f>
        <v>#REF!</v>
      </c>
      <c r="C80" s="729" t="e">
        <f>Personal!#REF!/3</f>
        <v>#REF!</v>
      </c>
      <c r="D80" s="729" t="e">
        <f>Personal!#REF!/3</f>
        <v>#REF!</v>
      </c>
      <c r="E80" s="729" t="e">
        <f>Personal!#REF!/3</f>
        <v>#REF!</v>
      </c>
      <c r="F80" s="729" t="e">
        <f>Personal!#REF!/3</f>
        <v>#REF!</v>
      </c>
      <c r="G80" s="729" t="e">
        <f>Personal!#REF!/3</f>
        <v>#REF!</v>
      </c>
      <c r="H80" s="729" t="e">
        <f>Personal!#REF!/3</f>
        <v>#REF!</v>
      </c>
      <c r="I80" s="729" t="e">
        <f>Personal!#REF!/3</f>
        <v>#REF!</v>
      </c>
      <c r="J80" s="729" t="e">
        <f>Personal!#REF!/3</f>
        <v>#REF!</v>
      </c>
      <c r="K80" s="729" t="e">
        <f>Personal!#REF!/3</f>
        <v>#REF!</v>
      </c>
      <c r="L80" s="729" t="e">
        <f>Personal!#REF!/3</f>
        <v>#REF!</v>
      </c>
      <c r="M80" s="729" t="e">
        <f>Personal!#REF!/3</f>
        <v>#REF!</v>
      </c>
      <c r="N80" s="727" t="e">
        <f t="shared" si="13"/>
        <v>#REF!</v>
      </c>
    </row>
    <row r="81" spans="1:14" ht="15.75" customHeight="1">
      <c r="A81" s="823" t="e">
        <f>Personal!#REF!</f>
        <v>#REF!</v>
      </c>
      <c r="B81" s="824" t="e">
        <f>Personal!#REF!/3</f>
        <v>#REF!</v>
      </c>
      <c r="C81" s="791" t="e">
        <f>Personal!#REF!/3</f>
        <v>#REF!</v>
      </c>
      <c r="D81" s="791" t="e">
        <f>Personal!#REF!/3</f>
        <v>#REF!</v>
      </c>
      <c r="E81" s="791" t="e">
        <f>Personal!#REF!/3</f>
        <v>#REF!</v>
      </c>
      <c r="F81" s="791" t="e">
        <f>Personal!#REF!/3</f>
        <v>#REF!</v>
      </c>
      <c r="G81" s="791" t="e">
        <f>Personal!#REF!/3</f>
        <v>#REF!</v>
      </c>
      <c r="H81" s="791" t="e">
        <f>Personal!#REF!/3</f>
        <v>#REF!</v>
      </c>
      <c r="I81" s="791" t="e">
        <f>Personal!#REF!/3</f>
        <v>#REF!</v>
      </c>
      <c r="J81" s="791" t="e">
        <f>Personal!#REF!/3</f>
        <v>#REF!</v>
      </c>
      <c r="K81" s="791" t="e">
        <f>Personal!#REF!/3</f>
        <v>#REF!</v>
      </c>
      <c r="L81" s="791" t="e">
        <f>Personal!#REF!/3</f>
        <v>#REF!</v>
      </c>
      <c r="M81" s="791" t="e">
        <f>Personal!#REF!/3</f>
        <v>#REF!</v>
      </c>
      <c r="N81" s="748" t="e">
        <f t="shared" si="13"/>
        <v>#REF!</v>
      </c>
    </row>
    <row r="82" spans="1:14" ht="15.75" customHeight="1">
      <c r="A82" s="825"/>
      <c r="B82" s="797"/>
      <c r="C82" s="797"/>
      <c r="D82" s="797"/>
      <c r="E82" s="797"/>
      <c r="F82" s="797"/>
      <c r="G82" s="797"/>
      <c r="H82" s="797"/>
      <c r="I82" s="797"/>
      <c r="J82" s="797"/>
      <c r="K82" s="797"/>
      <c r="L82" s="797"/>
      <c r="M82" s="797"/>
      <c r="N82" s="826" t="s">
        <v>0</v>
      </c>
    </row>
    <row r="83" spans="1:14" ht="15.75" customHeight="1">
      <c r="A83" s="827" t="s">
        <v>160</v>
      </c>
      <c r="B83" s="828" t="e">
        <f>SUM(B76:B81)</f>
        <v>#REF!</v>
      </c>
      <c r="C83" s="828" t="e">
        <f aca="true" t="shared" si="14" ref="C83:M83">SUM(C76:C81)</f>
        <v>#REF!</v>
      </c>
      <c r="D83" s="828" t="e">
        <f t="shared" si="14"/>
        <v>#REF!</v>
      </c>
      <c r="E83" s="828" t="e">
        <f t="shared" si="14"/>
        <v>#REF!</v>
      </c>
      <c r="F83" s="828" t="e">
        <f t="shared" si="14"/>
        <v>#REF!</v>
      </c>
      <c r="G83" s="828" t="e">
        <f t="shared" si="14"/>
        <v>#REF!</v>
      </c>
      <c r="H83" s="828" t="e">
        <f t="shared" si="14"/>
        <v>#REF!</v>
      </c>
      <c r="I83" s="828" t="e">
        <f t="shared" si="14"/>
        <v>#REF!</v>
      </c>
      <c r="J83" s="828" t="e">
        <f t="shared" si="14"/>
        <v>#REF!</v>
      </c>
      <c r="K83" s="828" t="e">
        <f t="shared" si="14"/>
        <v>#REF!</v>
      </c>
      <c r="L83" s="828" t="e">
        <f t="shared" si="14"/>
        <v>#REF!</v>
      </c>
      <c r="M83" s="828" t="e">
        <f t="shared" si="14"/>
        <v>#REF!</v>
      </c>
      <c r="N83" s="829" t="e">
        <f t="shared" si="13"/>
        <v>#REF!</v>
      </c>
    </row>
    <row r="84" spans="1:14" ht="15.75" customHeight="1" thickBot="1">
      <c r="A84" s="827"/>
      <c r="B84" s="828"/>
      <c r="C84" s="828"/>
      <c r="D84" s="828"/>
      <c r="E84" s="828"/>
      <c r="F84" s="828"/>
      <c r="G84" s="828"/>
      <c r="H84" s="828"/>
      <c r="I84" s="828"/>
      <c r="J84" s="828"/>
      <c r="K84" s="828"/>
      <c r="L84" s="828"/>
      <c r="M84" s="828"/>
      <c r="N84" s="829"/>
    </row>
    <row r="85" spans="1:14" ht="15.75" customHeight="1" thickBot="1">
      <c r="A85" s="980" t="s">
        <v>62</v>
      </c>
      <c r="B85" s="831" t="s">
        <v>47</v>
      </c>
      <c r="C85" s="832" t="s">
        <v>48</v>
      </c>
      <c r="D85" s="832" t="s">
        <v>49</v>
      </c>
      <c r="E85" s="832" t="s">
        <v>50</v>
      </c>
      <c r="F85" s="832" t="s">
        <v>51</v>
      </c>
      <c r="G85" s="832" t="s">
        <v>52</v>
      </c>
      <c r="H85" s="832" t="s">
        <v>53</v>
      </c>
      <c r="I85" s="832" t="s">
        <v>54</v>
      </c>
      <c r="J85" s="832" t="s">
        <v>55</v>
      </c>
      <c r="K85" s="832" t="s">
        <v>56</v>
      </c>
      <c r="L85" s="832" t="s">
        <v>57</v>
      </c>
      <c r="M85" s="832" t="s">
        <v>58</v>
      </c>
      <c r="N85" s="833" t="s">
        <v>0</v>
      </c>
    </row>
    <row r="86" spans="1:14" ht="15.75" customHeight="1">
      <c r="A86" s="822" t="e">
        <f>Personal!#REF!</f>
        <v>#REF!</v>
      </c>
      <c r="B86" s="768" t="e">
        <f>Personal!#REF!/3</f>
        <v>#REF!</v>
      </c>
      <c r="C86" s="729" t="e">
        <f>Personal!#REF!/3</f>
        <v>#REF!</v>
      </c>
      <c r="D86" s="729" t="e">
        <f>Personal!#REF!/3</f>
        <v>#REF!</v>
      </c>
      <c r="E86" s="729" t="e">
        <f>Personal!#REF!/3</f>
        <v>#REF!</v>
      </c>
      <c r="F86" s="729" t="e">
        <f>Personal!#REF!/3</f>
        <v>#REF!</v>
      </c>
      <c r="G86" s="729" t="e">
        <f>Personal!#REF!/3</f>
        <v>#REF!</v>
      </c>
      <c r="H86" s="729" t="e">
        <f>Personal!#REF!/3</f>
        <v>#REF!</v>
      </c>
      <c r="I86" s="729" t="e">
        <f>Personal!#REF!/3</f>
        <v>#REF!</v>
      </c>
      <c r="J86" s="729" t="e">
        <f>Personal!#REF!/3</f>
        <v>#REF!</v>
      </c>
      <c r="K86" s="729" t="e">
        <f>Personal!#REF!/3</f>
        <v>#REF!</v>
      </c>
      <c r="L86" s="729" t="e">
        <f>Personal!#REF!/3</f>
        <v>#REF!</v>
      </c>
      <c r="M86" s="729" t="e">
        <f>Personal!#REF!/3</f>
        <v>#REF!</v>
      </c>
      <c r="N86" s="727" t="e">
        <f>SUM(B86:M86)</f>
        <v>#REF!</v>
      </c>
    </row>
    <row r="87" spans="1:14" ht="15.75" customHeight="1">
      <c r="A87" s="822" t="e">
        <f>Personal!#REF!</f>
        <v>#REF!</v>
      </c>
      <c r="B87" s="824" t="e">
        <f>Personal!#REF!/3</f>
        <v>#REF!</v>
      </c>
      <c r="C87" s="791" t="e">
        <f>Personal!#REF!/3</f>
        <v>#REF!</v>
      </c>
      <c r="D87" s="791" t="e">
        <f>Personal!#REF!/3</f>
        <v>#REF!</v>
      </c>
      <c r="E87" s="791" t="e">
        <f>Personal!#REF!/3</f>
        <v>#REF!</v>
      </c>
      <c r="F87" s="791" t="e">
        <f>Personal!#REF!/3</f>
        <v>#REF!</v>
      </c>
      <c r="G87" s="791" t="e">
        <f>Personal!#REF!/3</f>
        <v>#REF!</v>
      </c>
      <c r="H87" s="791" t="e">
        <f>Personal!#REF!/3</f>
        <v>#REF!</v>
      </c>
      <c r="I87" s="791" t="e">
        <f>Personal!#REF!/3</f>
        <v>#REF!</v>
      </c>
      <c r="J87" s="791" t="e">
        <f>Personal!#REF!/3</f>
        <v>#REF!</v>
      </c>
      <c r="K87" s="791" t="e">
        <f>Personal!#REF!/3</f>
        <v>#REF!</v>
      </c>
      <c r="L87" s="791" t="e">
        <f>Personal!#REF!/3</f>
        <v>#REF!</v>
      </c>
      <c r="M87" s="791" t="e">
        <f>Personal!#REF!/3</f>
        <v>#REF!</v>
      </c>
      <c r="N87" s="748" t="e">
        <f>SUM(B87:M87)</f>
        <v>#REF!</v>
      </c>
    </row>
    <row r="88" spans="1:14" ht="15.75" customHeight="1">
      <c r="A88" s="834"/>
      <c r="B88" s="835" t="s">
        <v>0</v>
      </c>
      <c r="C88" s="835"/>
      <c r="D88" s="835"/>
      <c r="E88" s="835"/>
      <c r="F88" s="835"/>
      <c r="G88" s="835"/>
      <c r="H88" s="835"/>
      <c r="I88" s="835"/>
      <c r="J88" s="835"/>
      <c r="K88" s="835"/>
      <c r="L88" s="835"/>
      <c r="M88" s="835"/>
      <c r="N88" s="836" t="s">
        <v>0</v>
      </c>
    </row>
    <row r="89" spans="1:14" ht="15.75" customHeight="1">
      <c r="A89" s="827" t="s">
        <v>161</v>
      </c>
      <c r="B89" s="828" t="e">
        <f>SUM(B83:B87)</f>
        <v>#REF!</v>
      </c>
      <c r="C89" s="828" t="e">
        <f aca="true" t="shared" si="15" ref="C89:M89">SUM(C83:C87)</f>
        <v>#REF!</v>
      </c>
      <c r="D89" s="828" t="e">
        <f t="shared" si="15"/>
        <v>#REF!</v>
      </c>
      <c r="E89" s="828" t="e">
        <f t="shared" si="15"/>
        <v>#REF!</v>
      </c>
      <c r="F89" s="828" t="e">
        <f t="shared" si="15"/>
        <v>#REF!</v>
      </c>
      <c r="G89" s="828" t="e">
        <f t="shared" si="15"/>
        <v>#REF!</v>
      </c>
      <c r="H89" s="828" t="e">
        <f t="shared" si="15"/>
        <v>#REF!</v>
      </c>
      <c r="I89" s="828" t="e">
        <f t="shared" si="15"/>
        <v>#REF!</v>
      </c>
      <c r="J89" s="828" t="e">
        <f t="shared" si="15"/>
        <v>#REF!</v>
      </c>
      <c r="K89" s="828" t="e">
        <f t="shared" si="15"/>
        <v>#REF!</v>
      </c>
      <c r="L89" s="828" t="e">
        <f t="shared" si="15"/>
        <v>#REF!</v>
      </c>
      <c r="M89" s="828" t="e">
        <f t="shared" si="15"/>
        <v>#REF!</v>
      </c>
      <c r="N89" s="837" t="e">
        <f>SUM(N83:N88)</f>
        <v>#REF!</v>
      </c>
    </row>
    <row r="90" spans="1:14" ht="15.75" customHeight="1">
      <c r="A90" s="827"/>
      <c r="B90" s="828"/>
      <c r="C90" s="828"/>
      <c r="D90" s="828"/>
      <c r="E90" s="828"/>
      <c r="F90" s="828"/>
      <c r="G90" s="828"/>
      <c r="H90" s="828"/>
      <c r="I90" s="828"/>
      <c r="J90" s="828"/>
      <c r="K90" s="828"/>
      <c r="L90" s="828"/>
      <c r="M90" s="828"/>
      <c r="N90" s="837" t="s">
        <v>0</v>
      </c>
    </row>
    <row r="91" spans="1:14" ht="15.75" customHeight="1">
      <c r="A91" s="838" t="s">
        <v>99</v>
      </c>
      <c r="B91" s="839" t="e">
        <f>B89*'Företagsfakta '!$D$23/100</f>
        <v>#REF!</v>
      </c>
      <c r="C91" s="839" t="e">
        <f>C89*'Företagsfakta '!$D$23/100</f>
        <v>#REF!</v>
      </c>
      <c r="D91" s="839" t="e">
        <f>D89*'Företagsfakta '!$D$23/100</f>
        <v>#REF!</v>
      </c>
      <c r="E91" s="839" t="e">
        <f>E89*'Företagsfakta '!$D$23/100</f>
        <v>#REF!</v>
      </c>
      <c r="F91" s="839" t="e">
        <f>F89*'Företagsfakta '!$D$23/100</f>
        <v>#REF!</v>
      </c>
      <c r="G91" s="839" t="e">
        <f>G89*'Företagsfakta '!$D$23/100</f>
        <v>#REF!</v>
      </c>
      <c r="H91" s="839" t="e">
        <f>H89*'Företagsfakta '!$D$23/100</f>
        <v>#REF!</v>
      </c>
      <c r="I91" s="839" t="e">
        <f>I89*'Företagsfakta '!$D$23/100</f>
        <v>#REF!</v>
      </c>
      <c r="J91" s="839" t="e">
        <f>J89*'Företagsfakta '!$D$23/100</f>
        <v>#REF!</v>
      </c>
      <c r="K91" s="839" t="e">
        <f>K89*'Företagsfakta '!$D$23/100</f>
        <v>#REF!</v>
      </c>
      <c r="L91" s="839" t="e">
        <f>L89*'Företagsfakta '!$D$23/100</f>
        <v>#REF!</v>
      </c>
      <c r="M91" s="839" t="e">
        <f>M89*'Företagsfakta '!$D$23/100</f>
        <v>#REF!</v>
      </c>
      <c r="N91" s="826" t="e">
        <f>SUM(B91:M91)</f>
        <v>#REF!</v>
      </c>
    </row>
    <row r="92" spans="1:14" ht="15.75" customHeight="1">
      <c r="A92" s="840" t="s">
        <v>162</v>
      </c>
      <c r="B92" s="737" t="e">
        <f>B89+B91</f>
        <v>#REF!</v>
      </c>
      <c r="C92" s="737" t="e">
        <f aca="true" t="shared" si="16" ref="C92:M92">C89+C91</f>
        <v>#REF!</v>
      </c>
      <c r="D92" s="737" t="e">
        <f t="shared" si="16"/>
        <v>#REF!</v>
      </c>
      <c r="E92" s="737" t="e">
        <f t="shared" si="16"/>
        <v>#REF!</v>
      </c>
      <c r="F92" s="737" t="e">
        <f t="shared" si="16"/>
        <v>#REF!</v>
      </c>
      <c r="G92" s="737" t="e">
        <f t="shared" si="16"/>
        <v>#REF!</v>
      </c>
      <c r="H92" s="737" t="e">
        <f t="shared" si="16"/>
        <v>#REF!</v>
      </c>
      <c r="I92" s="737" t="e">
        <f t="shared" si="16"/>
        <v>#REF!</v>
      </c>
      <c r="J92" s="737" t="e">
        <f t="shared" si="16"/>
        <v>#REF!</v>
      </c>
      <c r="K92" s="737" t="e">
        <f t="shared" si="16"/>
        <v>#REF!</v>
      </c>
      <c r="L92" s="737" t="e">
        <f t="shared" si="16"/>
        <v>#REF!</v>
      </c>
      <c r="M92" s="737" t="e">
        <f t="shared" si="16"/>
        <v>#REF!</v>
      </c>
      <c r="N92" s="829" t="e">
        <f>SUM(B92:M92)</f>
        <v>#REF!</v>
      </c>
    </row>
    <row r="93" spans="1:14" ht="15.75" customHeight="1">
      <c r="A93" s="840" t="s">
        <v>98</v>
      </c>
      <c r="B93" s="737" t="e">
        <f>SUM(B92)*'Företagsfakta '!$D$24/100</f>
        <v>#REF!</v>
      </c>
      <c r="C93" s="737" t="e">
        <f>SUM(C92)*'Företagsfakta '!$D$24/100</f>
        <v>#REF!</v>
      </c>
      <c r="D93" s="737" t="e">
        <f>SUM(D92)*'Företagsfakta '!$D$24/100</f>
        <v>#REF!</v>
      </c>
      <c r="E93" s="737" t="e">
        <f>SUM(E92)*'Företagsfakta '!$D$24/100</f>
        <v>#REF!</v>
      </c>
      <c r="F93" s="737" t="e">
        <f>SUM(F92)*'Företagsfakta '!$D$24/100</f>
        <v>#REF!</v>
      </c>
      <c r="G93" s="737" t="e">
        <f>SUM(G92)*'Företagsfakta '!$D$24/100</f>
        <v>#REF!</v>
      </c>
      <c r="H93" s="737" t="e">
        <f>SUM(H92)*'Företagsfakta '!$D$24/100</f>
        <v>#REF!</v>
      </c>
      <c r="I93" s="737" t="e">
        <f>SUM(I92)*'Företagsfakta '!$D$24/100</f>
        <v>#REF!</v>
      </c>
      <c r="J93" s="737" t="e">
        <f>SUM(J92)*'Företagsfakta '!$D$24/100</f>
        <v>#REF!</v>
      </c>
      <c r="K93" s="737" t="e">
        <f>SUM(K92)*'Företagsfakta '!$D$24/100</f>
        <v>#REF!</v>
      </c>
      <c r="L93" s="737" t="e">
        <f>SUM(L92)*'Företagsfakta '!$D$24/100</f>
        <v>#REF!</v>
      </c>
      <c r="M93" s="737" t="e">
        <f>SUM(M92)*'Företagsfakta '!$D$24/100</f>
        <v>#REF!</v>
      </c>
      <c r="N93" s="829" t="e">
        <f>SUM(B93:M93)</f>
        <v>#REF!</v>
      </c>
    </row>
    <row r="94" spans="1:14" ht="13.5" thickBot="1">
      <c r="A94" s="841"/>
      <c r="B94" s="842"/>
      <c r="C94" s="842"/>
      <c r="D94" s="842"/>
      <c r="E94" s="842"/>
      <c r="F94" s="842"/>
      <c r="G94" s="842"/>
      <c r="H94" s="842"/>
      <c r="I94" s="842"/>
      <c r="J94" s="842"/>
      <c r="K94" s="842"/>
      <c r="L94" s="842"/>
      <c r="M94" s="842"/>
      <c r="N94" s="843"/>
    </row>
    <row r="95" spans="1:14" ht="12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844"/>
    </row>
    <row r="96" spans="1:14" ht="12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844"/>
    </row>
    <row r="97" spans="1:14" ht="12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844"/>
    </row>
    <row r="98" spans="1:14" ht="16.5" thickBot="1">
      <c r="A98" s="703"/>
      <c r="B98" s="782"/>
      <c r="C98" s="782"/>
      <c r="D98" s="782"/>
      <c r="E98" s="845"/>
      <c r="F98" s="846"/>
      <c r="G98" s="782"/>
      <c r="H98" s="782"/>
      <c r="I98" s="782"/>
      <c r="J98" s="782"/>
      <c r="K98" s="782"/>
      <c r="L98" s="782"/>
      <c r="M98" s="782"/>
      <c r="N98" s="714" t="s">
        <v>139</v>
      </c>
    </row>
    <row r="99" spans="1:14" ht="43.5" customHeight="1" thickBot="1">
      <c r="A99" s="715" t="s">
        <v>136</v>
      </c>
      <c r="B99" s="716"/>
      <c r="C99" s="716"/>
      <c r="D99" s="716"/>
      <c r="E99" s="716"/>
      <c r="F99" s="716"/>
      <c r="G99" s="720"/>
      <c r="H99" s="715" t="s">
        <v>1</v>
      </c>
      <c r="I99" s="716"/>
      <c r="J99" s="719" t="str">
        <f>J3</f>
        <v>År 2011</v>
      </c>
      <c r="K99" s="720"/>
      <c r="L99" s="809" t="str">
        <f>L3</f>
        <v>Bihuset</v>
      </c>
      <c r="M99" s="789"/>
      <c r="N99" s="847" t="str">
        <f>N12</f>
        <v> </v>
      </c>
    </row>
    <row r="100" spans="1:14" ht="13.5" thickBot="1">
      <c r="A100" s="1127"/>
      <c r="B100" s="46"/>
      <c r="C100" s="46"/>
      <c r="D100" s="46"/>
      <c r="E100" s="38"/>
      <c r="F100" s="848"/>
      <c r="G100" s="786"/>
      <c r="H100" s="786"/>
      <c r="I100" s="786"/>
      <c r="J100" s="786"/>
      <c r="K100" s="786"/>
      <c r="L100" s="46"/>
      <c r="M100" s="46"/>
      <c r="N100" s="1128"/>
    </row>
    <row r="101" spans="1:17" ht="15.75" customHeight="1" thickBot="1">
      <c r="A101" s="850" t="s">
        <v>353</v>
      </c>
      <c r="B101" s="547"/>
      <c r="C101" s="851"/>
      <c r="D101" s="851"/>
      <c r="E101" s="708" t="s">
        <v>235</v>
      </c>
      <c r="F101" s="547"/>
      <c r="G101" s="709" t="s">
        <v>234</v>
      </c>
      <c r="H101" s="710"/>
      <c r="I101" s="709" t="s">
        <v>125</v>
      </c>
      <c r="J101" s="709"/>
      <c r="K101" s="711" t="s">
        <v>69</v>
      </c>
      <c r="L101" s="712"/>
      <c r="M101" s="711" t="s">
        <v>214</v>
      </c>
      <c r="N101" s="852"/>
      <c r="Q101" s="96"/>
    </row>
    <row r="102" spans="1:14" ht="15.75" customHeight="1" thickBot="1">
      <c r="A102" s="822" t="str">
        <f>Investering!A5</f>
        <v>Slungutrustning</v>
      </c>
      <c r="B102" s="547"/>
      <c r="C102" s="851"/>
      <c r="D102" s="851"/>
      <c r="E102" s="853" t="e">
        <f>Investering!#REF!</f>
        <v>#REF!</v>
      </c>
      <c r="F102" s="854" t="s">
        <v>65</v>
      </c>
      <c r="G102" s="855" t="e">
        <f>'Budget år 2'!M104</f>
        <v>#REF!</v>
      </c>
      <c r="H102" s="143"/>
      <c r="I102" s="869" t="e">
        <f>N112</f>
        <v>#REF!</v>
      </c>
      <c r="J102" s="143"/>
      <c r="K102" s="1024" t="e">
        <f>(E102*G102/100)+(E102*I102/100)</f>
        <v>#REF!</v>
      </c>
      <c r="L102" s="856"/>
      <c r="M102" s="1024" t="e">
        <f>G102+I102-K102</f>
        <v>#REF!</v>
      </c>
      <c r="N102" s="852"/>
    </row>
    <row r="103" spans="1:14" ht="15.75" customHeight="1" thickBot="1">
      <c r="A103" s="822" t="str">
        <f>Investering!A6</f>
        <v>Slungrumsinredning</v>
      </c>
      <c r="B103" s="857"/>
      <c r="C103" s="858"/>
      <c r="D103" s="858"/>
      <c r="E103" s="853" t="e">
        <f>Investering!#REF!</f>
        <v>#REF!</v>
      </c>
      <c r="F103" s="859" t="s">
        <v>65</v>
      </c>
      <c r="G103" s="855" t="e">
        <f>'Budget år 2'!M105</f>
        <v>#REF!</v>
      </c>
      <c r="H103" s="808"/>
      <c r="I103" s="869" t="e">
        <f aca="true" t="shared" si="17" ref="I103:I108">N113</f>
        <v>#REF!</v>
      </c>
      <c r="J103" s="808"/>
      <c r="K103" s="1024" t="e">
        <f aca="true" t="shared" si="18" ref="K103:K108">(E103*G103/100)+(E103*I103/100)</f>
        <v>#REF!</v>
      </c>
      <c r="L103" s="729"/>
      <c r="M103" s="1024" t="e">
        <f aca="true" t="shared" si="19" ref="M103:M108">G103+I103-K103</f>
        <v>#REF!</v>
      </c>
      <c r="N103" s="860"/>
    </row>
    <row r="104" spans="1:14" ht="15.75" customHeight="1" thickBot="1">
      <c r="A104" s="822" t="str">
        <f>Investering!A7</f>
        <v>Kylrum</v>
      </c>
      <c r="B104" s="857"/>
      <c r="C104" s="858"/>
      <c r="D104" s="858"/>
      <c r="E104" s="853" t="e">
        <f>Investering!#REF!</f>
        <v>#REF!</v>
      </c>
      <c r="F104" s="859" t="s">
        <v>65</v>
      </c>
      <c r="G104" s="855" t="e">
        <f>'Budget år 2'!M106</f>
        <v>#REF!</v>
      </c>
      <c r="H104" s="808"/>
      <c r="I104" s="869" t="e">
        <f t="shared" si="17"/>
        <v>#REF!</v>
      </c>
      <c r="J104" s="808"/>
      <c r="K104" s="1024" t="e">
        <f t="shared" si="18"/>
        <v>#REF!</v>
      </c>
      <c r="L104" s="729"/>
      <c r="M104" s="1024" t="e">
        <f t="shared" si="19"/>
        <v>#REF!</v>
      </c>
      <c r="N104" s="860"/>
    </row>
    <row r="105" spans="1:16" ht="15.75" customHeight="1" thickBot="1">
      <c r="A105" s="822" t="str">
        <f>Investering!A8</f>
        <v>Bikupor </v>
      </c>
      <c r="B105" s="857"/>
      <c r="C105" s="858"/>
      <c r="D105" s="858"/>
      <c r="E105" s="853" t="e">
        <f>Investering!#REF!</f>
        <v>#REF!</v>
      </c>
      <c r="F105" s="859" t="s">
        <v>65</v>
      </c>
      <c r="G105" s="855" t="e">
        <f>'Budget år 2'!M107</f>
        <v>#REF!</v>
      </c>
      <c r="H105" s="808"/>
      <c r="I105" s="869" t="e">
        <f t="shared" si="17"/>
        <v>#REF!</v>
      </c>
      <c r="J105" s="808"/>
      <c r="K105" s="1024" t="e">
        <f t="shared" si="18"/>
        <v>#REF!</v>
      </c>
      <c r="L105" s="729"/>
      <c r="M105" s="1024" t="e">
        <f t="shared" si="19"/>
        <v>#REF!</v>
      </c>
      <c r="N105" s="860"/>
      <c r="O105" t="s">
        <v>0</v>
      </c>
      <c r="P105" s="96"/>
    </row>
    <row r="106" spans="1:14" ht="15.75" customHeight="1" thickBot="1">
      <c r="A106" s="822" t="str">
        <f>Investering!A9</f>
        <v>Transportfordon</v>
      </c>
      <c r="B106" s="857"/>
      <c r="C106" s="858"/>
      <c r="D106" s="858"/>
      <c r="E106" s="853" t="e">
        <f>Investering!#REF!</f>
        <v>#REF!</v>
      </c>
      <c r="F106" s="859" t="s">
        <v>65</v>
      </c>
      <c r="G106" s="855" t="e">
        <f>'Budget år 2'!M108</f>
        <v>#REF!</v>
      </c>
      <c r="H106" s="808"/>
      <c r="I106" s="869" t="e">
        <f t="shared" si="17"/>
        <v>#REF!</v>
      </c>
      <c r="J106" s="808"/>
      <c r="K106" s="1024" t="e">
        <f t="shared" si="18"/>
        <v>#REF!</v>
      </c>
      <c r="L106" s="729"/>
      <c r="M106" s="1024" t="e">
        <f t="shared" si="19"/>
        <v>#REF!</v>
      </c>
      <c r="N106" s="860"/>
    </row>
    <row r="107" spans="1:14" ht="15.75" customHeight="1" thickBot="1">
      <c r="A107" s="822" t="str">
        <f>Investering!A10</f>
        <v>Värmerum</v>
      </c>
      <c r="B107" s="857"/>
      <c r="C107" s="858"/>
      <c r="D107" s="858"/>
      <c r="E107" s="853" t="e">
        <f>Investering!#REF!</f>
        <v>#REF!</v>
      </c>
      <c r="F107" s="859" t="s">
        <v>65</v>
      </c>
      <c r="G107" s="855" t="e">
        <f>'Budget år 2'!M109</f>
        <v>#REF!</v>
      </c>
      <c r="H107" s="808"/>
      <c r="I107" s="869" t="e">
        <f t="shared" si="17"/>
        <v>#REF!</v>
      </c>
      <c r="J107" s="808"/>
      <c r="K107" s="1024" t="e">
        <f t="shared" si="18"/>
        <v>#REF!</v>
      </c>
      <c r="L107" s="729"/>
      <c r="M107" s="1024" t="e">
        <f t="shared" si="19"/>
        <v>#REF!</v>
      </c>
      <c r="N107" s="860"/>
    </row>
    <row r="108" spans="1:14" ht="15.75" customHeight="1" thickBot="1">
      <c r="A108" s="822" t="str">
        <f>Investering!A12</f>
        <v>Fastighet</v>
      </c>
      <c r="B108" s="857"/>
      <c r="C108" s="858"/>
      <c r="D108" s="858"/>
      <c r="E108" s="853" t="e">
        <f>Investering!#REF!</f>
        <v>#REF!</v>
      </c>
      <c r="F108" s="859" t="s">
        <v>65</v>
      </c>
      <c r="G108" s="855" t="e">
        <f>'Budget år 2'!M110</f>
        <v>#REF!</v>
      </c>
      <c r="H108" s="808"/>
      <c r="I108" s="869" t="e">
        <f t="shared" si="17"/>
        <v>#REF!</v>
      </c>
      <c r="J108" s="808"/>
      <c r="K108" s="1024" t="e">
        <f t="shared" si="18"/>
        <v>#REF!</v>
      </c>
      <c r="L108" s="729"/>
      <c r="M108" s="1024" t="e">
        <f t="shared" si="19"/>
        <v>#REF!</v>
      </c>
      <c r="N108" s="860"/>
    </row>
    <row r="109" spans="1:14" ht="15.75" customHeight="1" thickBot="1">
      <c r="A109" s="1025"/>
      <c r="B109" s="712"/>
      <c r="C109" s="712"/>
      <c r="D109" s="712"/>
      <c r="E109" s="712"/>
      <c r="F109" s="712"/>
      <c r="G109" s="712"/>
      <c r="H109" s="1026" t="s">
        <v>208</v>
      </c>
      <c r="I109" s="1027"/>
      <c r="J109" s="1027"/>
      <c r="K109" s="1030" t="e">
        <f>SUM(K102:K108)</f>
        <v>#REF!</v>
      </c>
      <c r="L109" s="1028" t="s">
        <v>0</v>
      </c>
      <c r="M109" s="1031" t="e">
        <f>SUM(M102:M108)</f>
        <v>#REF!</v>
      </c>
      <c r="N109" s="1029"/>
    </row>
    <row r="110" spans="1:14" ht="15.75" customHeight="1" thickBot="1">
      <c r="A110" s="1129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1128"/>
    </row>
    <row r="111" spans="1:14" ht="15.75" customHeight="1" thickBot="1">
      <c r="A111" s="864" t="s">
        <v>213</v>
      </c>
      <c r="B111" s="722" t="s">
        <v>47</v>
      </c>
      <c r="C111" s="723" t="s">
        <v>48</v>
      </c>
      <c r="D111" s="723" t="s">
        <v>49</v>
      </c>
      <c r="E111" s="723" t="s">
        <v>50</v>
      </c>
      <c r="F111" s="723" t="s">
        <v>64</v>
      </c>
      <c r="G111" s="723" t="s">
        <v>52</v>
      </c>
      <c r="H111" s="723" t="s">
        <v>53</v>
      </c>
      <c r="I111" s="723" t="s">
        <v>54</v>
      </c>
      <c r="J111" s="723" t="s">
        <v>55</v>
      </c>
      <c r="K111" s="723" t="s">
        <v>56</v>
      </c>
      <c r="L111" s="723" t="s">
        <v>57</v>
      </c>
      <c r="M111" s="723" t="s">
        <v>58</v>
      </c>
      <c r="N111" s="865" t="s">
        <v>212</v>
      </c>
    </row>
    <row r="112" spans="1:14" ht="15.75" customHeight="1">
      <c r="A112" s="866" t="str">
        <f>Investering!A5</f>
        <v>Slungutrustning</v>
      </c>
      <c r="B112" s="867" t="e">
        <f>Investering!#REF!/3</f>
        <v>#REF!</v>
      </c>
      <c r="C112" s="867" t="e">
        <f>Investering!#REF!/3</f>
        <v>#REF!</v>
      </c>
      <c r="D112" s="867" t="e">
        <f>Investering!#REF!/3</f>
        <v>#REF!</v>
      </c>
      <c r="E112" s="867" t="e">
        <f>Investering!#REF!/3</f>
        <v>#REF!</v>
      </c>
      <c r="F112" s="867" t="e">
        <f>Investering!#REF!/3</f>
        <v>#REF!</v>
      </c>
      <c r="G112" s="867" t="e">
        <f>Investering!#REF!/3</f>
        <v>#REF!</v>
      </c>
      <c r="H112" s="867" t="e">
        <f>Investering!#REF!/3</f>
        <v>#REF!</v>
      </c>
      <c r="I112" s="867" t="e">
        <f>Investering!#REF!/3</f>
        <v>#REF!</v>
      </c>
      <c r="J112" s="867" t="e">
        <f>Investering!#REF!/3</f>
        <v>#REF!</v>
      </c>
      <c r="K112" s="867" t="e">
        <f>Investering!#REF!/3</f>
        <v>#REF!</v>
      </c>
      <c r="L112" s="867" t="e">
        <f>Investering!#REF!/3</f>
        <v>#REF!</v>
      </c>
      <c r="M112" s="867" t="e">
        <f>Investering!#REF!/3</f>
        <v>#REF!</v>
      </c>
      <c r="N112" s="868" t="e">
        <f aca="true" t="shared" si="20" ref="N112:N120">SUM(B112:M112)</f>
        <v>#REF!</v>
      </c>
    </row>
    <row r="113" spans="1:14" ht="15.75" customHeight="1">
      <c r="A113" s="866" t="str">
        <f>Investering!A6</f>
        <v>Slungrumsinredning</v>
      </c>
      <c r="B113" s="867" t="e">
        <f>Investering!#REF!/3</f>
        <v>#REF!</v>
      </c>
      <c r="C113" s="867" t="e">
        <f>Investering!#REF!/3</f>
        <v>#REF!</v>
      </c>
      <c r="D113" s="867" t="e">
        <f>Investering!#REF!/3</f>
        <v>#REF!</v>
      </c>
      <c r="E113" s="867" t="e">
        <f>Investering!#REF!/3</f>
        <v>#REF!</v>
      </c>
      <c r="F113" s="867" t="e">
        <f>Investering!#REF!/3</f>
        <v>#REF!</v>
      </c>
      <c r="G113" s="867" t="e">
        <f>Investering!#REF!/3</f>
        <v>#REF!</v>
      </c>
      <c r="H113" s="867" t="e">
        <f>Investering!#REF!/3</f>
        <v>#REF!</v>
      </c>
      <c r="I113" s="867" t="e">
        <f>Investering!#REF!/3</f>
        <v>#REF!</v>
      </c>
      <c r="J113" s="867" t="e">
        <f>Investering!#REF!/3</f>
        <v>#REF!</v>
      </c>
      <c r="K113" s="867" t="e">
        <f>Investering!#REF!/3</f>
        <v>#REF!</v>
      </c>
      <c r="L113" s="867" t="e">
        <f>Investering!#REF!/3</f>
        <v>#REF!</v>
      </c>
      <c r="M113" s="867" t="e">
        <f>Investering!#REF!/3</f>
        <v>#REF!</v>
      </c>
      <c r="N113" s="868" t="e">
        <f t="shared" si="20"/>
        <v>#REF!</v>
      </c>
    </row>
    <row r="114" spans="1:14" ht="15.75" customHeight="1">
      <c r="A114" s="866" t="str">
        <f>Investering!A7</f>
        <v>Kylrum</v>
      </c>
      <c r="B114" s="867" t="e">
        <f>Investering!#REF!/3</f>
        <v>#REF!</v>
      </c>
      <c r="C114" s="867" t="e">
        <f>Investering!#REF!/3</f>
        <v>#REF!</v>
      </c>
      <c r="D114" s="867" t="e">
        <f>Investering!#REF!/3</f>
        <v>#REF!</v>
      </c>
      <c r="E114" s="867" t="e">
        <f>Investering!#REF!/3</f>
        <v>#REF!</v>
      </c>
      <c r="F114" s="867" t="e">
        <f>Investering!#REF!/3</f>
        <v>#REF!</v>
      </c>
      <c r="G114" s="867" t="e">
        <f>Investering!#REF!/3</f>
        <v>#REF!</v>
      </c>
      <c r="H114" s="867" t="e">
        <f>Investering!#REF!/3</f>
        <v>#REF!</v>
      </c>
      <c r="I114" s="867" t="e">
        <f>Investering!#REF!/3</f>
        <v>#REF!</v>
      </c>
      <c r="J114" s="867" t="e">
        <f>Investering!#REF!/3</f>
        <v>#REF!</v>
      </c>
      <c r="K114" s="867" t="e">
        <f>Investering!#REF!/3</f>
        <v>#REF!</v>
      </c>
      <c r="L114" s="867" t="e">
        <f>Investering!#REF!/3</f>
        <v>#REF!</v>
      </c>
      <c r="M114" s="867" t="e">
        <f>Investering!#REF!/3</f>
        <v>#REF!</v>
      </c>
      <c r="N114" s="868" t="e">
        <f t="shared" si="20"/>
        <v>#REF!</v>
      </c>
    </row>
    <row r="115" spans="1:14" ht="15.75" customHeight="1">
      <c r="A115" s="866" t="str">
        <f>Investering!A8</f>
        <v>Bikupor </v>
      </c>
      <c r="B115" s="867" t="e">
        <f>Investering!#REF!/3</f>
        <v>#REF!</v>
      </c>
      <c r="C115" s="867" t="e">
        <f>Investering!#REF!/3</f>
        <v>#REF!</v>
      </c>
      <c r="D115" s="867" t="e">
        <f>Investering!#REF!/3</f>
        <v>#REF!</v>
      </c>
      <c r="E115" s="867" t="e">
        <f>Investering!#REF!/3</f>
        <v>#REF!</v>
      </c>
      <c r="F115" s="867" t="e">
        <f>Investering!#REF!/3</f>
        <v>#REF!</v>
      </c>
      <c r="G115" s="867" t="e">
        <f>Investering!#REF!/3</f>
        <v>#REF!</v>
      </c>
      <c r="H115" s="867" t="e">
        <f>Investering!#REF!/3</f>
        <v>#REF!</v>
      </c>
      <c r="I115" s="867" t="e">
        <f>Investering!#REF!/3</f>
        <v>#REF!</v>
      </c>
      <c r="J115" s="867" t="e">
        <f>Investering!#REF!/3</f>
        <v>#REF!</v>
      </c>
      <c r="K115" s="867" t="e">
        <f>Investering!#REF!/3</f>
        <v>#REF!</v>
      </c>
      <c r="L115" s="867" t="e">
        <f>Investering!#REF!/3</f>
        <v>#REF!</v>
      </c>
      <c r="M115" s="867" t="e">
        <f>Investering!#REF!/3</f>
        <v>#REF!</v>
      </c>
      <c r="N115" s="868" t="e">
        <f t="shared" si="20"/>
        <v>#REF!</v>
      </c>
    </row>
    <row r="116" spans="1:14" ht="15.75" customHeight="1">
      <c r="A116" s="866" t="str">
        <f>Investering!A9</f>
        <v>Transportfordon</v>
      </c>
      <c r="B116" s="867" t="e">
        <f>Investering!#REF!/3</f>
        <v>#REF!</v>
      </c>
      <c r="C116" s="867" t="e">
        <f>Investering!#REF!/3</f>
        <v>#REF!</v>
      </c>
      <c r="D116" s="867" t="e">
        <f>Investering!#REF!/3</f>
        <v>#REF!</v>
      </c>
      <c r="E116" s="867" t="e">
        <f>Investering!#REF!/3</f>
        <v>#REF!</v>
      </c>
      <c r="F116" s="867" t="e">
        <f>Investering!#REF!/3</f>
        <v>#REF!</v>
      </c>
      <c r="G116" s="867" t="e">
        <f>Investering!#REF!/3</f>
        <v>#REF!</v>
      </c>
      <c r="H116" s="867" t="e">
        <f>Investering!#REF!/3</f>
        <v>#REF!</v>
      </c>
      <c r="I116" s="867" t="e">
        <f>Investering!#REF!/3</f>
        <v>#REF!</v>
      </c>
      <c r="J116" s="867" t="e">
        <f>Investering!#REF!/3</f>
        <v>#REF!</v>
      </c>
      <c r="K116" s="867" t="e">
        <f>Investering!#REF!/3</f>
        <v>#REF!</v>
      </c>
      <c r="L116" s="867" t="e">
        <f>Investering!#REF!/3</f>
        <v>#REF!</v>
      </c>
      <c r="M116" s="867" t="e">
        <f>Investering!#REF!/3</f>
        <v>#REF!</v>
      </c>
      <c r="N116" s="868" t="e">
        <f t="shared" si="20"/>
        <v>#REF!</v>
      </c>
    </row>
    <row r="117" spans="1:14" ht="15.75" customHeight="1" thickBot="1">
      <c r="A117" s="866" t="str">
        <f>Investering!A10</f>
        <v>Värmerum</v>
      </c>
      <c r="B117" s="867" t="e">
        <f>Investering!#REF!/3</f>
        <v>#REF!</v>
      </c>
      <c r="C117" s="867" t="e">
        <f>Investering!#REF!/3</f>
        <v>#REF!</v>
      </c>
      <c r="D117" s="867" t="e">
        <f>Investering!#REF!/3</f>
        <v>#REF!</v>
      </c>
      <c r="E117" s="867" t="e">
        <f>Investering!#REF!/3</f>
        <v>#REF!</v>
      </c>
      <c r="F117" s="867" t="e">
        <f>Investering!#REF!/3</f>
        <v>#REF!</v>
      </c>
      <c r="G117" s="867" t="e">
        <f>Investering!#REF!/3</f>
        <v>#REF!</v>
      </c>
      <c r="H117" s="867" t="e">
        <f>Investering!#REF!/3</f>
        <v>#REF!</v>
      </c>
      <c r="I117" s="867" t="e">
        <f>Investering!#REF!/3</f>
        <v>#REF!</v>
      </c>
      <c r="J117" s="867" t="e">
        <f>Investering!#REF!/3</f>
        <v>#REF!</v>
      </c>
      <c r="K117" s="867" t="e">
        <f>Investering!#REF!/3</f>
        <v>#REF!</v>
      </c>
      <c r="L117" s="867" t="e">
        <f>Investering!#REF!/3</f>
        <v>#REF!</v>
      </c>
      <c r="M117" s="867" t="e">
        <f>Investering!#REF!/3</f>
        <v>#REF!</v>
      </c>
      <c r="N117" s="868" t="e">
        <f t="shared" si="20"/>
        <v>#REF!</v>
      </c>
    </row>
    <row r="118" spans="1:14" ht="15.75" customHeight="1" thickBot="1">
      <c r="A118" s="869" t="s">
        <v>212</v>
      </c>
      <c r="B118" s="870" t="e">
        <f>SUM(B112:B117)</f>
        <v>#REF!</v>
      </c>
      <c r="C118" s="871" t="e">
        <f aca="true" t="shared" si="21" ref="C118:M118">SUM(C112:C117)</f>
        <v>#REF!</v>
      </c>
      <c r="D118" s="871" t="e">
        <f t="shared" si="21"/>
        <v>#REF!</v>
      </c>
      <c r="E118" s="871" t="e">
        <f t="shared" si="21"/>
        <v>#REF!</v>
      </c>
      <c r="F118" s="871" t="e">
        <f t="shared" si="21"/>
        <v>#REF!</v>
      </c>
      <c r="G118" s="871" t="e">
        <f t="shared" si="21"/>
        <v>#REF!</v>
      </c>
      <c r="H118" s="871" t="e">
        <f t="shared" si="21"/>
        <v>#REF!</v>
      </c>
      <c r="I118" s="871" t="e">
        <f t="shared" si="21"/>
        <v>#REF!</v>
      </c>
      <c r="J118" s="871" t="e">
        <f t="shared" si="21"/>
        <v>#REF!</v>
      </c>
      <c r="K118" s="871" t="e">
        <f t="shared" si="21"/>
        <v>#REF!</v>
      </c>
      <c r="L118" s="871" t="e">
        <f t="shared" si="21"/>
        <v>#REF!</v>
      </c>
      <c r="M118" s="871" t="e">
        <f t="shared" si="21"/>
        <v>#REF!</v>
      </c>
      <c r="N118" s="872" t="e">
        <f t="shared" si="20"/>
        <v>#REF!</v>
      </c>
    </row>
    <row r="119" spans="1:14" ht="15.75" customHeight="1" thickBot="1">
      <c r="A119" s="866" t="str">
        <f>Investering!A12</f>
        <v>Fastighet</v>
      </c>
      <c r="B119" s="867" t="e">
        <f>Investering!#REF!/3</f>
        <v>#REF!</v>
      </c>
      <c r="C119" s="867" t="e">
        <f>Investering!#REF!/3</f>
        <v>#REF!</v>
      </c>
      <c r="D119" s="867" t="e">
        <f>Investering!#REF!/3</f>
        <v>#REF!</v>
      </c>
      <c r="E119" s="867" t="e">
        <f>Investering!#REF!/3</f>
        <v>#REF!</v>
      </c>
      <c r="F119" s="867" t="e">
        <f>Investering!#REF!/3</f>
        <v>#REF!</v>
      </c>
      <c r="G119" s="867" t="e">
        <f>Investering!#REF!/3</f>
        <v>#REF!</v>
      </c>
      <c r="H119" s="867" t="e">
        <f>Investering!#REF!/3</f>
        <v>#REF!</v>
      </c>
      <c r="I119" s="867" t="e">
        <f>Investering!#REF!/3</f>
        <v>#REF!</v>
      </c>
      <c r="J119" s="867" t="e">
        <f>Investering!#REF!/3</f>
        <v>#REF!</v>
      </c>
      <c r="K119" s="867" t="e">
        <f>Investering!#REF!/3</f>
        <v>#REF!</v>
      </c>
      <c r="L119" s="867" t="e">
        <f>Investering!#REF!/3</f>
        <v>#REF!</v>
      </c>
      <c r="M119" s="867" t="e">
        <f>Investering!#REF!/3</f>
        <v>#REF!</v>
      </c>
      <c r="N119" s="873" t="e">
        <f t="shared" si="20"/>
        <v>#REF!</v>
      </c>
    </row>
    <row r="120" spans="1:14" ht="15.75" customHeight="1">
      <c r="A120" s="874" t="s">
        <v>227</v>
      </c>
      <c r="B120" s="875" t="e">
        <f aca="true" t="shared" si="22" ref="B120:M120">SUM(B112:B119)</f>
        <v>#REF!</v>
      </c>
      <c r="C120" s="875" t="e">
        <f t="shared" si="22"/>
        <v>#REF!</v>
      </c>
      <c r="D120" s="875" t="e">
        <f t="shared" si="22"/>
        <v>#REF!</v>
      </c>
      <c r="E120" s="875" t="e">
        <f t="shared" si="22"/>
        <v>#REF!</v>
      </c>
      <c r="F120" s="875" t="e">
        <f t="shared" si="22"/>
        <v>#REF!</v>
      </c>
      <c r="G120" s="875" t="e">
        <f t="shared" si="22"/>
        <v>#REF!</v>
      </c>
      <c r="H120" s="875" t="e">
        <f t="shared" si="22"/>
        <v>#REF!</v>
      </c>
      <c r="I120" s="875" t="e">
        <f t="shared" si="22"/>
        <v>#REF!</v>
      </c>
      <c r="J120" s="875" t="e">
        <f t="shared" si="22"/>
        <v>#REF!</v>
      </c>
      <c r="K120" s="875" t="e">
        <f t="shared" si="22"/>
        <v>#REF!</v>
      </c>
      <c r="L120" s="875" t="e">
        <f t="shared" si="22"/>
        <v>#REF!</v>
      </c>
      <c r="M120" s="875" t="e">
        <f t="shared" si="22"/>
        <v>#REF!</v>
      </c>
      <c r="N120" s="876" t="e">
        <f t="shared" si="20"/>
        <v>#REF!</v>
      </c>
    </row>
    <row r="121" spans="1:14" ht="15.75" customHeight="1">
      <c r="A121" s="877" t="s">
        <v>164</v>
      </c>
      <c r="B121" s="878" t="e">
        <f>B120*'Företagsfakta '!$D$19/100</f>
        <v>#REF!</v>
      </c>
      <c r="C121" s="737" t="e">
        <f>C120*'Företagsfakta '!$D$19/100</f>
        <v>#REF!</v>
      </c>
      <c r="D121" s="737" t="e">
        <f>D120*'Företagsfakta '!$D$19/100</f>
        <v>#REF!</v>
      </c>
      <c r="E121" s="737" t="e">
        <f>E120*'Företagsfakta '!$D$19/100</f>
        <v>#REF!</v>
      </c>
      <c r="F121" s="737" t="e">
        <f>F120*'Företagsfakta '!$D$19/100</f>
        <v>#REF!</v>
      </c>
      <c r="G121" s="737" t="e">
        <f>G120*'Företagsfakta '!$D$19/100</f>
        <v>#REF!</v>
      </c>
      <c r="H121" s="737" t="e">
        <f>H120*'Företagsfakta '!$D$19/100</f>
        <v>#REF!</v>
      </c>
      <c r="I121" s="737" t="e">
        <f>I120*'Företagsfakta '!$D$19/100</f>
        <v>#REF!</v>
      </c>
      <c r="J121" s="737" t="e">
        <f>J120*'Företagsfakta '!$D$19/100</f>
        <v>#REF!</v>
      </c>
      <c r="K121" s="737" t="e">
        <f>K120*'Företagsfakta '!$D$19/100</f>
        <v>#REF!</v>
      </c>
      <c r="L121" s="737" t="e">
        <f>L120*'Företagsfakta '!$D$19/100</f>
        <v>#REF!</v>
      </c>
      <c r="M121" s="737" t="e">
        <f>M120*'Företagsfakta '!$D$19/100</f>
        <v>#REF!</v>
      </c>
      <c r="N121" s="829" t="e">
        <f>SUM(B121:M121)</f>
        <v>#REF!</v>
      </c>
    </row>
    <row r="122" spans="1:14" ht="15.75" customHeight="1" thickBot="1">
      <c r="A122" s="974" t="s">
        <v>163</v>
      </c>
      <c r="B122" s="1130" t="e">
        <f aca="true" t="shared" si="23" ref="B122:N122">B120+B121</f>
        <v>#REF!</v>
      </c>
      <c r="C122" s="1131" t="e">
        <f t="shared" si="23"/>
        <v>#REF!</v>
      </c>
      <c r="D122" s="1131" t="e">
        <f t="shared" si="23"/>
        <v>#REF!</v>
      </c>
      <c r="E122" s="1131" t="e">
        <f t="shared" si="23"/>
        <v>#REF!</v>
      </c>
      <c r="F122" s="1131" t="e">
        <f t="shared" si="23"/>
        <v>#REF!</v>
      </c>
      <c r="G122" s="1131" t="e">
        <f t="shared" si="23"/>
        <v>#REF!</v>
      </c>
      <c r="H122" s="1131" t="e">
        <f t="shared" si="23"/>
        <v>#REF!</v>
      </c>
      <c r="I122" s="1131" t="e">
        <f t="shared" si="23"/>
        <v>#REF!</v>
      </c>
      <c r="J122" s="1131" t="e">
        <f t="shared" si="23"/>
        <v>#REF!</v>
      </c>
      <c r="K122" s="1131" t="e">
        <f t="shared" si="23"/>
        <v>#REF!</v>
      </c>
      <c r="L122" s="1131" t="e">
        <f t="shared" si="23"/>
        <v>#REF!</v>
      </c>
      <c r="M122" s="1131" t="e">
        <f t="shared" si="23"/>
        <v>#REF!</v>
      </c>
      <c r="N122" s="1132" t="e">
        <f t="shared" si="23"/>
        <v>#REF!</v>
      </c>
    </row>
    <row r="123" spans="1:14" ht="15.75" customHeight="1">
      <c r="A123" s="999"/>
      <c r="B123" s="879"/>
      <c r="C123" s="879"/>
      <c r="D123" s="879"/>
      <c r="E123" s="879"/>
      <c r="F123" s="879"/>
      <c r="G123" s="879"/>
      <c r="H123" s="879"/>
      <c r="I123" s="879"/>
      <c r="J123" s="879"/>
      <c r="K123" s="879"/>
      <c r="L123" s="879"/>
      <c r="M123" s="879"/>
      <c r="N123" s="880"/>
    </row>
    <row r="124" spans="1:14" ht="15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844"/>
    </row>
    <row r="125" spans="1:14" ht="21" customHeight="1" thickBot="1">
      <c r="A125" s="881" t="s">
        <v>0</v>
      </c>
      <c r="B125" s="703"/>
      <c r="C125" s="703"/>
      <c r="D125" s="703"/>
      <c r="E125" s="703"/>
      <c r="F125" s="703"/>
      <c r="G125" s="56"/>
      <c r="H125" s="56"/>
      <c r="I125" s="56"/>
      <c r="J125" s="56"/>
      <c r="K125" s="56"/>
      <c r="L125" s="56"/>
      <c r="M125" s="56"/>
      <c r="N125" s="1133" t="s">
        <v>263</v>
      </c>
    </row>
    <row r="126" spans="1:14" ht="43.5" customHeight="1" thickBot="1">
      <c r="A126" s="715" t="s">
        <v>146</v>
      </c>
      <c r="B126" s="716"/>
      <c r="C126" s="716"/>
      <c r="D126" s="716"/>
      <c r="E126" s="716"/>
      <c r="F126" s="789"/>
      <c r="G126" s="788"/>
      <c r="H126" s="715" t="s">
        <v>1</v>
      </c>
      <c r="I126" s="789"/>
      <c r="J126" s="798" t="str">
        <f>J3</f>
        <v>År 2011</v>
      </c>
      <c r="K126" s="788"/>
      <c r="L126" s="809" t="str">
        <f>L3</f>
        <v>Bihuset</v>
      </c>
      <c r="M126" s="789"/>
      <c r="N126" s="720"/>
    </row>
    <row r="127" spans="1:14" ht="13.5" thickBot="1">
      <c r="A127" s="882"/>
      <c r="B127" s="41"/>
      <c r="C127" s="41"/>
      <c r="D127" s="41"/>
      <c r="E127" s="41"/>
      <c r="F127" s="41"/>
      <c r="G127" s="41"/>
      <c r="H127" s="41"/>
      <c r="I127" s="41"/>
      <c r="J127" s="41"/>
      <c r="K127" s="883"/>
      <c r="L127" s="41"/>
      <c r="M127" s="41"/>
      <c r="N127" s="884"/>
    </row>
    <row r="128" spans="1:14" ht="15.75" customHeight="1" thickBot="1">
      <c r="A128" s="885" t="s">
        <v>197</v>
      </c>
      <c r="B128" s="722" t="s">
        <v>47</v>
      </c>
      <c r="C128" s="723" t="s">
        <v>48</v>
      </c>
      <c r="D128" s="723" t="s">
        <v>49</v>
      </c>
      <c r="E128" s="723" t="s">
        <v>50</v>
      </c>
      <c r="F128" s="723" t="s">
        <v>51</v>
      </c>
      <c r="G128" s="723" t="s">
        <v>52</v>
      </c>
      <c r="H128" s="723" t="s">
        <v>53</v>
      </c>
      <c r="I128" s="723" t="s">
        <v>54</v>
      </c>
      <c r="J128" s="723" t="s">
        <v>55</v>
      </c>
      <c r="K128" s="723" t="s">
        <v>56</v>
      </c>
      <c r="L128" s="723" t="s">
        <v>57</v>
      </c>
      <c r="M128" s="723" t="s">
        <v>58</v>
      </c>
      <c r="N128" s="724" t="s">
        <v>212</v>
      </c>
    </row>
    <row r="129" spans="1:14" ht="15.75" customHeight="1">
      <c r="A129" s="827" t="s">
        <v>119</v>
      </c>
      <c r="B129" s="828">
        <f aca="true" t="shared" si="24" ref="B129:M129">B17+B8</f>
        <v>0</v>
      </c>
      <c r="C129" s="828">
        <f t="shared" si="24"/>
        <v>0</v>
      </c>
      <c r="D129" s="828">
        <f t="shared" si="24"/>
        <v>0</v>
      </c>
      <c r="E129" s="828">
        <f t="shared" si="24"/>
        <v>0</v>
      </c>
      <c r="F129" s="828">
        <f t="shared" si="24"/>
        <v>0</v>
      </c>
      <c r="G129" s="828">
        <f t="shared" si="24"/>
        <v>0</v>
      </c>
      <c r="H129" s="828">
        <f t="shared" si="24"/>
        <v>0</v>
      </c>
      <c r="I129" s="828">
        <f t="shared" si="24"/>
        <v>0</v>
      </c>
      <c r="J129" s="828">
        <f t="shared" si="24"/>
        <v>0</v>
      </c>
      <c r="K129" s="828">
        <f t="shared" si="24"/>
        <v>0</v>
      </c>
      <c r="L129" s="828">
        <f t="shared" si="24"/>
        <v>0</v>
      </c>
      <c r="M129" s="828">
        <f t="shared" si="24"/>
        <v>0</v>
      </c>
      <c r="N129" s="837">
        <f>SUM(B129:M129)</f>
        <v>0</v>
      </c>
    </row>
    <row r="130" spans="1:14" ht="15.75" customHeight="1">
      <c r="A130" s="827" t="s">
        <v>198</v>
      </c>
      <c r="B130" s="828" t="e">
        <f aca="true" t="shared" si="25" ref="B130:M130">B40+B30</f>
        <v>#REF!</v>
      </c>
      <c r="C130" s="828" t="e">
        <f t="shared" si="25"/>
        <v>#REF!</v>
      </c>
      <c r="D130" s="828" t="e">
        <f t="shared" si="25"/>
        <v>#REF!</v>
      </c>
      <c r="E130" s="828" t="e">
        <f t="shared" si="25"/>
        <v>#REF!</v>
      </c>
      <c r="F130" s="828" t="e">
        <f t="shared" si="25"/>
        <v>#REF!</v>
      </c>
      <c r="G130" s="828" t="e">
        <f t="shared" si="25"/>
        <v>#REF!</v>
      </c>
      <c r="H130" s="828" t="e">
        <f t="shared" si="25"/>
        <v>#REF!</v>
      </c>
      <c r="I130" s="828" t="e">
        <f t="shared" si="25"/>
        <v>#REF!</v>
      </c>
      <c r="J130" s="828" t="e">
        <f t="shared" si="25"/>
        <v>#REF!</v>
      </c>
      <c r="K130" s="828" t="e">
        <f t="shared" si="25"/>
        <v>#REF!</v>
      </c>
      <c r="L130" s="828" t="e">
        <f t="shared" si="25"/>
        <v>#REF!</v>
      </c>
      <c r="M130" s="828" t="e">
        <f t="shared" si="25"/>
        <v>#REF!</v>
      </c>
      <c r="N130" s="837" t="e">
        <f>SUM(B130:M130)</f>
        <v>#REF!</v>
      </c>
    </row>
    <row r="131" spans="1:14" ht="15.75" customHeight="1">
      <c r="A131" s="838"/>
      <c r="B131" s="886"/>
      <c r="C131" s="886"/>
      <c r="D131" s="886"/>
      <c r="E131" s="886"/>
      <c r="F131" s="886"/>
      <c r="G131" s="886"/>
      <c r="H131" s="886"/>
      <c r="I131" s="886"/>
      <c r="J131" s="886"/>
      <c r="K131" s="886"/>
      <c r="L131" s="886"/>
      <c r="M131" s="886"/>
      <c r="N131" s="887"/>
    </row>
    <row r="132" spans="1:14" ht="15.75" customHeight="1">
      <c r="A132" s="840" t="s">
        <v>199</v>
      </c>
      <c r="B132" s="879" t="e">
        <f aca="true" t="shared" si="26" ref="B132:N132">SUM(B129-B130)</f>
        <v>#REF!</v>
      </c>
      <c r="C132" s="879" t="e">
        <f t="shared" si="26"/>
        <v>#REF!</v>
      </c>
      <c r="D132" s="879" t="e">
        <f t="shared" si="26"/>
        <v>#REF!</v>
      </c>
      <c r="E132" s="879" t="e">
        <f t="shared" si="26"/>
        <v>#REF!</v>
      </c>
      <c r="F132" s="879" t="e">
        <f t="shared" si="26"/>
        <v>#REF!</v>
      </c>
      <c r="G132" s="879" t="e">
        <f t="shared" si="26"/>
        <v>#REF!</v>
      </c>
      <c r="H132" s="879" t="e">
        <f t="shared" si="26"/>
        <v>#REF!</v>
      </c>
      <c r="I132" s="879" t="e">
        <f t="shared" si="26"/>
        <v>#REF!</v>
      </c>
      <c r="J132" s="879" t="e">
        <f t="shared" si="26"/>
        <v>#REF!</v>
      </c>
      <c r="K132" s="879" t="e">
        <f t="shared" si="26"/>
        <v>#REF!</v>
      </c>
      <c r="L132" s="879" t="e">
        <f t="shared" si="26"/>
        <v>#REF!</v>
      </c>
      <c r="M132" s="879" t="e">
        <f t="shared" si="26"/>
        <v>#REF!</v>
      </c>
      <c r="N132" s="888" t="e">
        <f t="shared" si="26"/>
        <v>#REF!</v>
      </c>
    </row>
    <row r="133" spans="1:14" ht="15.75" customHeight="1">
      <c r="A133" s="838"/>
      <c r="B133" s="886"/>
      <c r="C133" s="886"/>
      <c r="D133" s="886"/>
      <c r="E133" s="886"/>
      <c r="F133" s="886"/>
      <c r="G133" s="886"/>
      <c r="H133" s="886"/>
      <c r="I133" s="886"/>
      <c r="J133" s="886"/>
      <c r="K133" s="886"/>
      <c r="L133" s="886"/>
      <c r="M133" s="886"/>
      <c r="N133" s="887"/>
    </row>
    <row r="134" spans="1:14" ht="15.75" customHeight="1">
      <c r="A134" s="840"/>
      <c r="B134" s="828"/>
      <c r="C134" s="828"/>
      <c r="D134" s="828"/>
      <c r="E134" s="828"/>
      <c r="F134" s="828"/>
      <c r="G134" s="828"/>
      <c r="H134" s="737"/>
      <c r="I134" s="828"/>
      <c r="J134" s="828"/>
      <c r="K134" s="828"/>
      <c r="L134" s="828"/>
      <c r="M134" s="828"/>
      <c r="N134" s="837"/>
    </row>
    <row r="135" spans="1:14" ht="15.75" customHeight="1">
      <c r="A135" s="840" t="s">
        <v>200</v>
      </c>
      <c r="B135" s="879" t="e">
        <f aca="true" t="shared" si="27" ref="B135:M135">B67</f>
        <v>#REF!</v>
      </c>
      <c r="C135" s="879" t="e">
        <f t="shared" si="27"/>
        <v>#REF!</v>
      </c>
      <c r="D135" s="879" t="e">
        <f t="shared" si="27"/>
        <v>#REF!</v>
      </c>
      <c r="E135" s="879" t="e">
        <f t="shared" si="27"/>
        <v>#REF!</v>
      </c>
      <c r="F135" s="879" t="e">
        <f t="shared" si="27"/>
        <v>#REF!</v>
      </c>
      <c r="G135" s="879" t="e">
        <f t="shared" si="27"/>
        <v>#REF!</v>
      </c>
      <c r="H135" s="879" t="e">
        <f t="shared" si="27"/>
        <v>#REF!</v>
      </c>
      <c r="I135" s="879" t="e">
        <f t="shared" si="27"/>
        <v>#REF!</v>
      </c>
      <c r="J135" s="879" t="e">
        <f t="shared" si="27"/>
        <v>#REF!</v>
      </c>
      <c r="K135" s="879" t="e">
        <f t="shared" si="27"/>
        <v>#REF!</v>
      </c>
      <c r="L135" s="879" t="e">
        <f t="shared" si="27"/>
        <v>#REF!</v>
      </c>
      <c r="M135" s="879" t="e">
        <f t="shared" si="27"/>
        <v>#REF!</v>
      </c>
      <c r="N135" s="837" t="e">
        <f>SUM(B135:M135)</f>
        <v>#REF!</v>
      </c>
    </row>
    <row r="136" spans="1:14" ht="15.75" customHeight="1">
      <c r="A136" s="889" t="s">
        <v>69</v>
      </c>
      <c r="B136" s="890" t="e">
        <f>$K$109/12</f>
        <v>#REF!</v>
      </c>
      <c r="C136" s="890" t="e">
        <f aca="true" t="shared" si="28" ref="C136:M136">$K$109/12</f>
        <v>#REF!</v>
      </c>
      <c r="D136" s="890" t="e">
        <f t="shared" si="28"/>
        <v>#REF!</v>
      </c>
      <c r="E136" s="890" t="e">
        <f t="shared" si="28"/>
        <v>#REF!</v>
      </c>
      <c r="F136" s="890" t="e">
        <f t="shared" si="28"/>
        <v>#REF!</v>
      </c>
      <c r="G136" s="890" t="e">
        <f t="shared" si="28"/>
        <v>#REF!</v>
      </c>
      <c r="H136" s="890" t="e">
        <f t="shared" si="28"/>
        <v>#REF!</v>
      </c>
      <c r="I136" s="890" t="e">
        <f t="shared" si="28"/>
        <v>#REF!</v>
      </c>
      <c r="J136" s="890" t="e">
        <f t="shared" si="28"/>
        <v>#REF!</v>
      </c>
      <c r="K136" s="890" t="e">
        <f t="shared" si="28"/>
        <v>#REF!</v>
      </c>
      <c r="L136" s="890" t="e">
        <f t="shared" si="28"/>
        <v>#REF!</v>
      </c>
      <c r="M136" s="890" t="e">
        <f t="shared" si="28"/>
        <v>#REF!</v>
      </c>
      <c r="N136" s="837" t="e">
        <f>SUM(B136:M136)</f>
        <v>#REF!</v>
      </c>
    </row>
    <row r="137" spans="1:14" ht="15.75" customHeight="1">
      <c r="A137" s="840" t="s">
        <v>201</v>
      </c>
      <c r="B137" s="879" t="e">
        <f aca="true" t="shared" si="29" ref="B137:M137">B92</f>
        <v>#REF!</v>
      </c>
      <c r="C137" s="879" t="e">
        <f t="shared" si="29"/>
        <v>#REF!</v>
      </c>
      <c r="D137" s="879" t="e">
        <f t="shared" si="29"/>
        <v>#REF!</v>
      </c>
      <c r="E137" s="879" t="e">
        <f t="shared" si="29"/>
        <v>#REF!</v>
      </c>
      <c r="F137" s="879" t="e">
        <f t="shared" si="29"/>
        <v>#REF!</v>
      </c>
      <c r="G137" s="879" t="e">
        <f t="shared" si="29"/>
        <v>#REF!</v>
      </c>
      <c r="H137" s="879" t="e">
        <f t="shared" si="29"/>
        <v>#REF!</v>
      </c>
      <c r="I137" s="879" t="e">
        <f t="shared" si="29"/>
        <v>#REF!</v>
      </c>
      <c r="J137" s="879" t="e">
        <f t="shared" si="29"/>
        <v>#REF!</v>
      </c>
      <c r="K137" s="879" t="e">
        <f t="shared" si="29"/>
        <v>#REF!</v>
      </c>
      <c r="L137" s="879" t="e">
        <f t="shared" si="29"/>
        <v>#REF!</v>
      </c>
      <c r="M137" s="879" t="e">
        <f t="shared" si="29"/>
        <v>#REF!</v>
      </c>
      <c r="N137" s="837" t="e">
        <f>SUM(B137:M137)</f>
        <v>#REF!</v>
      </c>
    </row>
    <row r="138" spans="1:14" ht="15.75" customHeight="1">
      <c r="A138" s="838" t="s">
        <v>202</v>
      </c>
      <c r="B138" s="891" t="e">
        <f>B137*'Företagsfakta '!$D$24/100</f>
        <v>#REF!</v>
      </c>
      <c r="C138" s="891" t="e">
        <f>C137*'Företagsfakta '!$D$24/100</f>
        <v>#REF!</v>
      </c>
      <c r="D138" s="891" t="e">
        <f>D137*'Företagsfakta '!$D$24/100</f>
        <v>#REF!</v>
      </c>
      <c r="E138" s="891" t="e">
        <f>E137*'Företagsfakta '!$D$24/100</f>
        <v>#REF!</v>
      </c>
      <c r="F138" s="891" t="e">
        <f>F137*'Företagsfakta '!$D$24/100</f>
        <v>#REF!</v>
      </c>
      <c r="G138" s="891" t="e">
        <f>G137*'Företagsfakta '!$D$24/100</f>
        <v>#REF!</v>
      </c>
      <c r="H138" s="891" t="e">
        <f>H137*'Företagsfakta '!$D$24/100</f>
        <v>#REF!</v>
      </c>
      <c r="I138" s="891" t="e">
        <f>I137*'Företagsfakta '!$D$24/100</f>
        <v>#REF!</v>
      </c>
      <c r="J138" s="891" t="e">
        <f>J137*'Företagsfakta '!$D$24/100</f>
        <v>#REF!</v>
      </c>
      <c r="K138" s="891" t="e">
        <f>K137*'Företagsfakta '!$D$24/100</f>
        <v>#REF!</v>
      </c>
      <c r="L138" s="891" t="e">
        <f>L137*'Företagsfakta '!$D$24/100</f>
        <v>#REF!</v>
      </c>
      <c r="M138" s="891" t="e">
        <f>M137*'Företagsfakta '!$D$24/100</f>
        <v>#REF!</v>
      </c>
      <c r="N138" s="887" t="e">
        <f>SUM(B138:M138)</f>
        <v>#REF!</v>
      </c>
    </row>
    <row r="139" spans="1:14" ht="15.75" customHeight="1">
      <c r="A139" s="840" t="s">
        <v>203</v>
      </c>
      <c r="B139" s="879" t="e">
        <f aca="true" t="shared" si="30" ref="B139:M139">SUM(B135:B138)</f>
        <v>#REF!</v>
      </c>
      <c r="C139" s="879" t="e">
        <f>SUM(C135:C138)</f>
        <v>#REF!</v>
      </c>
      <c r="D139" s="879" t="e">
        <f t="shared" si="30"/>
        <v>#REF!</v>
      </c>
      <c r="E139" s="879" t="e">
        <f t="shared" si="30"/>
        <v>#REF!</v>
      </c>
      <c r="F139" s="879" t="e">
        <f t="shared" si="30"/>
        <v>#REF!</v>
      </c>
      <c r="G139" s="879" t="e">
        <f t="shared" si="30"/>
        <v>#REF!</v>
      </c>
      <c r="H139" s="879" t="e">
        <f t="shared" si="30"/>
        <v>#REF!</v>
      </c>
      <c r="I139" s="879" t="e">
        <f t="shared" si="30"/>
        <v>#REF!</v>
      </c>
      <c r="J139" s="879" t="e">
        <f t="shared" si="30"/>
        <v>#REF!</v>
      </c>
      <c r="K139" s="879" t="e">
        <f t="shared" si="30"/>
        <v>#REF!</v>
      </c>
      <c r="L139" s="879" t="e">
        <f t="shared" si="30"/>
        <v>#REF!</v>
      </c>
      <c r="M139" s="879" t="e">
        <f t="shared" si="30"/>
        <v>#REF!</v>
      </c>
      <c r="N139" s="837" t="e">
        <f>SUM(B139:M139)</f>
        <v>#REF!</v>
      </c>
    </row>
    <row r="140" spans="1:14" ht="15.75" customHeight="1">
      <c r="A140" s="838"/>
      <c r="B140" s="886"/>
      <c r="C140" s="886"/>
      <c r="D140" s="886"/>
      <c r="E140" s="886"/>
      <c r="F140" s="886"/>
      <c r="G140" s="886"/>
      <c r="H140" s="886"/>
      <c r="I140" s="886"/>
      <c r="J140" s="886"/>
      <c r="K140" s="886"/>
      <c r="L140" s="886"/>
      <c r="M140" s="886"/>
      <c r="N140" s="887"/>
    </row>
    <row r="141" spans="1:14" ht="15.75" customHeight="1">
      <c r="A141" s="840" t="s">
        <v>204</v>
      </c>
      <c r="B141" s="737"/>
      <c r="C141" s="737"/>
      <c r="D141" s="737"/>
      <c r="E141" s="737"/>
      <c r="F141" s="737"/>
      <c r="G141" s="737"/>
      <c r="H141" s="737"/>
      <c r="I141" s="737"/>
      <c r="J141" s="737"/>
      <c r="K141" s="737"/>
      <c r="L141" s="737"/>
      <c r="M141" s="737"/>
      <c r="N141" s="837"/>
    </row>
    <row r="142" spans="1:14" ht="15.75" customHeight="1">
      <c r="A142" s="840" t="s">
        <v>71</v>
      </c>
      <c r="B142" s="737" t="e">
        <f aca="true" t="shared" si="31" ref="B142:N142">B132-B139</f>
        <v>#REF!</v>
      </c>
      <c r="C142" s="737" t="e">
        <f t="shared" si="31"/>
        <v>#REF!</v>
      </c>
      <c r="D142" s="737" t="e">
        <f t="shared" si="31"/>
        <v>#REF!</v>
      </c>
      <c r="E142" s="737" t="e">
        <f t="shared" si="31"/>
        <v>#REF!</v>
      </c>
      <c r="F142" s="737" t="e">
        <f t="shared" si="31"/>
        <v>#REF!</v>
      </c>
      <c r="G142" s="737" t="e">
        <f t="shared" si="31"/>
        <v>#REF!</v>
      </c>
      <c r="H142" s="737" t="e">
        <f t="shared" si="31"/>
        <v>#REF!</v>
      </c>
      <c r="I142" s="737" t="e">
        <f t="shared" si="31"/>
        <v>#REF!</v>
      </c>
      <c r="J142" s="737" t="e">
        <f t="shared" si="31"/>
        <v>#REF!</v>
      </c>
      <c r="K142" s="737" t="e">
        <f t="shared" si="31"/>
        <v>#REF!</v>
      </c>
      <c r="L142" s="737" t="e">
        <f t="shared" si="31"/>
        <v>#REF!</v>
      </c>
      <c r="M142" s="737" t="e">
        <f t="shared" si="31"/>
        <v>#REF!</v>
      </c>
      <c r="N142" s="892" t="e">
        <f t="shared" si="31"/>
        <v>#REF!</v>
      </c>
    </row>
    <row r="143" spans="1:14" ht="15.75" customHeight="1">
      <c r="A143" s="838"/>
      <c r="B143" s="886"/>
      <c r="C143" s="886"/>
      <c r="D143" s="886"/>
      <c r="E143" s="886"/>
      <c r="F143" s="886"/>
      <c r="G143" s="886"/>
      <c r="H143" s="886"/>
      <c r="I143" s="886"/>
      <c r="J143" s="886"/>
      <c r="K143" s="886"/>
      <c r="L143" s="886"/>
      <c r="M143" s="886"/>
      <c r="N143" s="887"/>
    </row>
    <row r="144" spans="1:14" ht="15.75" customHeight="1">
      <c r="A144" s="840" t="s">
        <v>205</v>
      </c>
      <c r="B144" s="828"/>
      <c r="C144" s="828"/>
      <c r="D144" s="828"/>
      <c r="E144" s="828"/>
      <c r="F144" s="828"/>
      <c r="G144" s="828"/>
      <c r="H144" s="828"/>
      <c r="I144" s="828"/>
      <c r="J144" s="828"/>
      <c r="K144" s="828"/>
      <c r="L144" s="828"/>
      <c r="M144" s="828"/>
      <c r="N144" s="837"/>
    </row>
    <row r="145" spans="1:14" ht="15.75" customHeight="1">
      <c r="A145" s="840" t="s">
        <v>211</v>
      </c>
      <c r="B145" s="737" t="e">
        <f aca="true" t="shared" si="32" ref="B145:M145">SUM(B260:B261)-B268</f>
        <v>#REF!</v>
      </c>
      <c r="C145" s="737" t="e">
        <f t="shared" si="32"/>
        <v>#REF!</v>
      </c>
      <c r="D145" s="737" t="e">
        <f t="shared" si="32"/>
        <v>#REF!</v>
      </c>
      <c r="E145" s="737" t="e">
        <f t="shared" si="32"/>
        <v>#REF!</v>
      </c>
      <c r="F145" s="737" t="e">
        <f t="shared" si="32"/>
        <v>#REF!</v>
      </c>
      <c r="G145" s="737" t="e">
        <f t="shared" si="32"/>
        <v>#REF!</v>
      </c>
      <c r="H145" s="737" t="e">
        <f t="shared" si="32"/>
        <v>#REF!</v>
      </c>
      <c r="I145" s="737" t="e">
        <f t="shared" si="32"/>
        <v>#REF!</v>
      </c>
      <c r="J145" s="737" t="e">
        <f t="shared" si="32"/>
        <v>#REF!</v>
      </c>
      <c r="K145" s="737" t="e">
        <f t="shared" si="32"/>
        <v>#REF!</v>
      </c>
      <c r="L145" s="737" t="e">
        <f t="shared" si="32"/>
        <v>#REF!</v>
      </c>
      <c r="M145" s="737" t="e">
        <f t="shared" si="32"/>
        <v>#REF!</v>
      </c>
      <c r="N145" s="837" t="e">
        <f>SUM(B145:M145)</f>
        <v>#REF!</v>
      </c>
    </row>
    <row r="146" spans="1:14" ht="15.75" customHeight="1">
      <c r="A146" s="838"/>
      <c r="B146" s="886"/>
      <c r="C146" s="886"/>
      <c r="D146" s="886"/>
      <c r="E146" s="886"/>
      <c r="F146" s="886"/>
      <c r="G146" s="886"/>
      <c r="H146" s="886"/>
      <c r="I146" s="886"/>
      <c r="J146" s="886"/>
      <c r="K146" s="886"/>
      <c r="L146" s="886"/>
      <c r="M146" s="886"/>
      <c r="N146" s="887"/>
    </row>
    <row r="147" spans="1:14" ht="15.75" customHeight="1">
      <c r="A147" s="827" t="s">
        <v>206</v>
      </c>
      <c r="B147" s="828"/>
      <c r="C147" s="828"/>
      <c r="D147" s="828"/>
      <c r="E147" s="828"/>
      <c r="F147" s="893"/>
      <c r="G147" s="828"/>
      <c r="H147" s="828"/>
      <c r="I147" s="828"/>
      <c r="J147" s="828"/>
      <c r="K147" s="828"/>
      <c r="L147" s="828"/>
      <c r="M147" s="828"/>
      <c r="N147" s="837"/>
    </row>
    <row r="148" spans="1:14" ht="15.75" customHeight="1">
      <c r="A148" s="830" t="s">
        <v>71</v>
      </c>
      <c r="B148" s="894" t="e">
        <f aca="true" t="shared" si="33" ref="B148:N148">B142-B145</f>
        <v>#REF!</v>
      </c>
      <c r="C148" s="894" t="e">
        <f t="shared" si="33"/>
        <v>#REF!</v>
      </c>
      <c r="D148" s="894" t="e">
        <f t="shared" si="33"/>
        <v>#REF!</v>
      </c>
      <c r="E148" s="894" t="e">
        <f t="shared" si="33"/>
        <v>#REF!</v>
      </c>
      <c r="F148" s="894" t="e">
        <f t="shared" si="33"/>
        <v>#REF!</v>
      </c>
      <c r="G148" s="894" t="e">
        <f t="shared" si="33"/>
        <v>#REF!</v>
      </c>
      <c r="H148" s="894" t="e">
        <f t="shared" si="33"/>
        <v>#REF!</v>
      </c>
      <c r="I148" s="894" t="e">
        <f t="shared" si="33"/>
        <v>#REF!</v>
      </c>
      <c r="J148" s="894" t="e">
        <f t="shared" si="33"/>
        <v>#REF!</v>
      </c>
      <c r="K148" s="894" t="e">
        <f t="shared" si="33"/>
        <v>#REF!</v>
      </c>
      <c r="L148" s="894" t="e">
        <f t="shared" si="33"/>
        <v>#REF!</v>
      </c>
      <c r="M148" s="894" t="e">
        <f t="shared" si="33"/>
        <v>#REF!</v>
      </c>
      <c r="N148" s="887" t="e">
        <f t="shared" si="33"/>
        <v>#REF!</v>
      </c>
    </row>
    <row r="149" spans="1:14" ht="15.75" customHeight="1">
      <c r="A149" s="827" t="s">
        <v>217</v>
      </c>
      <c r="B149" s="828"/>
      <c r="C149" s="828"/>
      <c r="D149" s="828"/>
      <c r="E149" s="828"/>
      <c r="F149" s="828"/>
      <c r="G149" s="828"/>
      <c r="H149" s="828"/>
      <c r="I149" s="828"/>
      <c r="J149" s="828"/>
      <c r="K149" s="828"/>
      <c r="L149" s="828"/>
      <c r="M149" s="828"/>
      <c r="N149" s="837"/>
    </row>
    <row r="150" spans="1:14" ht="15.75" customHeight="1">
      <c r="A150" s="838" t="s">
        <v>197</v>
      </c>
      <c r="B150" s="894" t="e">
        <f>B148</f>
        <v>#REF!</v>
      </c>
      <c r="C150" s="894" t="e">
        <f aca="true" t="shared" si="34" ref="C150:M150">C148+B150</f>
        <v>#REF!</v>
      </c>
      <c r="D150" s="894" t="e">
        <f t="shared" si="34"/>
        <v>#REF!</v>
      </c>
      <c r="E150" s="894" t="e">
        <f t="shared" si="34"/>
        <v>#REF!</v>
      </c>
      <c r="F150" s="894" t="e">
        <f t="shared" si="34"/>
        <v>#REF!</v>
      </c>
      <c r="G150" s="894" t="e">
        <f t="shared" si="34"/>
        <v>#REF!</v>
      </c>
      <c r="H150" s="894" t="e">
        <f t="shared" si="34"/>
        <v>#REF!</v>
      </c>
      <c r="I150" s="894" t="e">
        <f t="shared" si="34"/>
        <v>#REF!</v>
      </c>
      <c r="J150" s="894" t="e">
        <f t="shared" si="34"/>
        <v>#REF!</v>
      </c>
      <c r="K150" s="894" t="e">
        <f t="shared" si="34"/>
        <v>#REF!</v>
      </c>
      <c r="L150" s="894" t="e">
        <f t="shared" si="34"/>
        <v>#REF!</v>
      </c>
      <c r="M150" s="894" t="e">
        <f t="shared" si="34"/>
        <v>#REF!</v>
      </c>
      <c r="N150" s="887" t="e">
        <f>M150</f>
        <v>#REF!</v>
      </c>
    </row>
    <row r="151" spans="1:14" ht="15.75" customHeight="1">
      <c r="A151" s="840"/>
      <c r="B151" s="828"/>
      <c r="C151" s="737"/>
      <c r="D151" s="828"/>
      <c r="E151" s="828"/>
      <c r="F151" s="893"/>
      <c r="G151" s="828"/>
      <c r="H151" s="737"/>
      <c r="I151" s="828"/>
      <c r="J151" s="828"/>
      <c r="K151" s="893"/>
      <c r="L151" s="828"/>
      <c r="M151" s="737"/>
      <c r="N151" s="837"/>
    </row>
    <row r="152" spans="1:14" ht="15.75" customHeight="1">
      <c r="A152" s="840" t="s">
        <v>147</v>
      </c>
      <c r="B152" s="737"/>
      <c r="C152" s="828"/>
      <c r="D152" s="828"/>
      <c r="E152" s="828"/>
      <c r="F152" s="893"/>
      <c r="G152" s="828"/>
      <c r="H152" s="737"/>
      <c r="I152" s="828"/>
      <c r="J152" s="828"/>
      <c r="K152" s="893"/>
      <c r="L152" s="828"/>
      <c r="M152" s="828"/>
      <c r="N152" s="837"/>
    </row>
    <row r="153" spans="1:14" ht="15.75" customHeight="1">
      <c r="A153" s="838" t="s">
        <v>218</v>
      </c>
      <c r="B153" s="894">
        <f>B129</f>
        <v>0</v>
      </c>
      <c r="C153" s="773">
        <f aca="true" t="shared" si="35" ref="C153:M153">B153+C129</f>
        <v>0</v>
      </c>
      <c r="D153" s="773">
        <f t="shared" si="35"/>
        <v>0</v>
      </c>
      <c r="E153" s="773">
        <f t="shared" si="35"/>
        <v>0</v>
      </c>
      <c r="F153" s="773">
        <f t="shared" si="35"/>
        <v>0</v>
      </c>
      <c r="G153" s="773">
        <f t="shared" si="35"/>
        <v>0</v>
      </c>
      <c r="H153" s="773">
        <f t="shared" si="35"/>
        <v>0</v>
      </c>
      <c r="I153" s="773">
        <f t="shared" si="35"/>
        <v>0</v>
      </c>
      <c r="J153" s="773">
        <f t="shared" si="35"/>
        <v>0</v>
      </c>
      <c r="K153" s="773">
        <f t="shared" si="35"/>
        <v>0</v>
      </c>
      <c r="L153" s="773">
        <f t="shared" si="35"/>
        <v>0</v>
      </c>
      <c r="M153" s="773">
        <f t="shared" si="35"/>
        <v>0</v>
      </c>
      <c r="N153" s="895">
        <f>M153</f>
        <v>0</v>
      </c>
    </row>
    <row r="154" spans="1:14" ht="16.5" customHeight="1" thickBot="1">
      <c r="A154" s="1023"/>
      <c r="B154" s="863"/>
      <c r="C154" s="739"/>
      <c r="D154" s="739"/>
      <c r="E154" s="739"/>
      <c r="F154" s="739"/>
      <c r="G154" s="739"/>
      <c r="H154" s="739"/>
      <c r="I154" s="739"/>
      <c r="J154" s="739"/>
      <c r="K154" s="739"/>
      <c r="L154" s="739"/>
      <c r="M154" s="739"/>
      <c r="N154" s="1134"/>
    </row>
    <row r="155" spans="1:14" ht="16.5" customHeight="1">
      <c r="A155" s="808"/>
      <c r="B155" s="38"/>
      <c r="C155" s="46"/>
      <c r="D155" s="42"/>
      <c r="E155" s="46"/>
      <c r="F155" s="46"/>
      <c r="G155" s="38"/>
      <c r="H155" s="46"/>
      <c r="I155" s="46"/>
      <c r="J155" s="46"/>
      <c r="K155" s="46"/>
      <c r="L155" s="38"/>
      <c r="M155" s="46"/>
      <c r="N155" s="42"/>
    </row>
    <row r="156" spans="1:14" ht="27.75" customHeight="1" thickBot="1">
      <c r="A156" s="897"/>
      <c r="B156" s="898"/>
      <c r="C156" s="899"/>
      <c r="D156" s="898"/>
      <c r="E156" s="900"/>
      <c r="F156" s="900"/>
      <c r="G156" s="898"/>
      <c r="H156" s="900"/>
      <c r="I156" s="898"/>
      <c r="J156" s="901"/>
      <c r="K156" s="898"/>
      <c r="L156" s="898"/>
      <c r="M156" s="898"/>
      <c r="N156" s="1135" t="s">
        <v>61</v>
      </c>
    </row>
    <row r="157" spans="1:14" ht="52.5" customHeight="1" thickBot="1">
      <c r="A157" s="809" t="s">
        <v>197</v>
      </c>
      <c r="B157" s="789"/>
      <c r="C157" s="902"/>
      <c r="D157" s="789"/>
      <c r="E157" s="716"/>
      <c r="F157" s="716"/>
      <c r="G157" s="789"/>
      <c r="H157" s="715" t="s">
        <v>1</v>
      </c>
      <c r="I157" s="789"/>
      <c r="J157" s="798" t="str">
        <f>J3</f>
        <v>År 2011</v>
      </c>
      <c r="K157" s="788"/>
      <c r="L157" s="809" t="str">
        <f>L3</f>
        <v>Bihuset</v>
      </c>
      <c r="M157" s="789"/>
      <c r="N157" s="903"/>
    </row>
    <row r="158" spans="1:14" ht="20.25">
      <c r="A158" s="904"/>
      <c r="B158" s="905"/>
      <c r="C158" s="46"/>
      <c r="D158" s="906" t="s">
        <v>141</v>
      </c>
      <c r="E158" s="906"/>
      <c r="F158" s="907" t="str">
        <f>L3</f>
        <v>Bihuset</v>
      </c>
      <c r="G158" s="908"/>
      <c r="H158" s="46"/>
      <c r="I158" s="46"/>
      <c r="J158" s="46"/>
      <c r="K158" s="909" t="s">
        <v>65</v>
      </c>
      <c r="L158" s="910"/>
      <c r="M158" s="911" t="s">
        <v>66</v>
      </c>
      <c r="N158" s="2"/>
    </row>
    <row r="159" spans="1:14" ht="15.75" customHeight="1">
      <c r="A159" s="904"/>
      <c r="B159" s="46"/>
      <c r="C159" s="41"/>
      <c r="D159" s="806" t="s">
        <v>151</v>
      </c>
      <c r="E159" s="912"/>
      <c r="F159" s="913"/>
      <c r="G159" s="912"/>
      <c r="H159" s="913"/>
      <c r="I159" s="913"/>
      <c r="J159" s="913"/>
      <c r="K159" s="914" t="e">
        <f>M159/M159</f>
        <v>#DIV/0!</v>
      </c>
      <c r="L159" s="915"/>
      <c r="M159" s="916">
        <f>N17+N8</f>
        <v>0</v>
      </c>
      <c r="N159" s="2"/>
    </row>
    <row r="160" spans="1:14" ht="15.75" customHeight="1">
      <c r="A160" s="904"/>
      <c r="B160" s="46"/>
      <c r="C160" s="41"/>
      <c r="D160" s="806" t="s">
        <v>154</v>
      </c>
      <c r="E160" s="912"/>
      <c r="F160" s="912"/>
      <c r="G160" s="912"/>
      <c r="H160" s="912"/>
      <c r="I160" s="913"/>
      <c r="J160" s="913"/>
      <c r="K160" s="917"/>
      <c r="L160" s="918">
        <f>'Företagsfakta '!K5</f>
        <v>0</v>
      </c>
      <c r="M160" s="919"/>
      <c r="N160" s="2"/>
    </row>
    <row r="161" spans="1:14" ht="15.75" customHeight="1">
      <c r="A161" s="904"/>
      <c r="B161" s="46"/>
      <c r="C161" s="41"/>
      <c r="D161" s="806" t="s">
        <v>152</v>
      </c>
      <c r="E161" s="912"/>
      <c r="F161" s="912"/>
      <c r="G161" s="912"/>
      <c r="H161" s="912"/>
      <c r="I161" s="913"/>
      <c r="J161" s="913"/>
      <c r="K161" s="914" t="s">
        <v>0</v>
      </c>
      <c r="L161" s="920" t="e">
        <f>N40+N30</f>
        <v>#REF!</v>
      </c>
      <c r="M161" s="919"/>
      <c r="N161" s="2"/>
    </row>
    <row r="162" spans="1:14" ht="15.75" customHeight="1">
      <c r="A162" s="904"/>
      <c r="B162" s="46"/>
      <c r="C162" s="41"/>
      <c r="D162" s="921" t="s">
        <v>67</v>
      </c>
      <c r="E162" s="922"/>
      <c r="F162" s="923"/>
      <c r="G162" s="922"/>
      <c r="H162" s="923"/>
      <c r="I162" s="923"/>
      <c r="J162" s="923"/>
      <c r="K162" s="924"/>
      <c r="L162" s="925"/>
      <c r="M162" s="926" t="e">
        <f>L161+L160</f>
        <v>#REF!</v>
      </c>
      <c r="N162" s="2"/>
    </row>
    <row r="163" spans="1:14" ht="15.75" customHeight="1">
      <c r="A163" s="904"/>
      <c r="B163" s="46"/>
      <c r="C163" s="41"/>
      <c r="D163" s="806" t="s">
        <v>153</v>
      </c>
      <c r="E163" s="912"/>
      <c r="F163" s="913"/>
      <c r="G163" s="912"/>
      <c r="H163" s="913"/>
      <c r="I163" s="913"/>
      <c r="J163" s="913"/>
      <c r="K163" s="927"/>
      <c r="L163" s="915"/>
      <c r="M163" s="916">
        <f>'Företagsfakta '!K6</f>
        <v>0</v>
      </c>
      <c r="N163" s="2"/>
    </row>
    <row r="164" spans="1:14" ht="15.75" customHeight="1">
      <c r="A164" s="904"/>
      <c r="B164" s="46"/>
      <c r="C164" s="41"/>
      <c r="D164" s="921" t="s">
        <v>155</v>
      </c>
      <c r="E164" s="922"/>
      <c r="F164" s="923"/>
      <c r="G164" s="922"/>
      <c r="H164" s="923"/>
      <c r="I164" s="923"/>
      <c r="J164" s="922"/>
      <c r="K164" s="914" t="e">
        <f>M164/M159</f>
        <v>#REF!</v>
      </c>
      <c r="L164" s="925"/>
      <c r="M164" s="926" t="e">
        <f>SUM(M159-M162+M163)</f>
        <v>#REF!</v>
      </c>
      <c r="N164" s="2"/>
    </row>
    <row r="165" spans="1:14" ht="15.75" customHeight="1">
      <c r="A165" s="904"/>
      <c r="B165" s="41"/>
      <c r="C165" s="41"/>
      <c r="D165" s="41"/>
      <c r="E165" s="41"/>
      <c r="F165" s="41"/>
      <c r="G165" s="41"/>
      <c r="H165" s="46"/>
      <c r="I165" s="46"/>
      <c r="J165" s="928"/>
      <c r="K165" s="929"/>
      <c r="L165" s="930"/>
      <c r="M165" s="930"/>
      <c r="N165" s="2"/>
    </row>
    <row r="166" spans="1:14" ht="15.75" customHeight="1">
      <c r="A166" s="904"/>
      <c r="B166" s="41"/>
      <c r="C166" s="41"/>
      <c r="D166" s="906" t="s">
        <v>140</v>
      </c>
      <c r="E166" s="931"/>
      <c r="F166" s="931" t="str">
        <f>L3</f>
        <v>Bihuset</v>
      </c>
      <c r="G166" s="931"/>
      <c r="H166" s="932"/>
      <c r="I166" s="46"/>
      <c r="J166" s="781"/>
      <c r="K166" s="929"/>
      <c r="L166" s="930"/>
      <c r="M166" s="930"/>
      <c r="N166" s="2"/>
    </row>
    <row r="167" spans="1:14" ht="15.75" customHeight="1">
      <c r="A167" s="904"/>
      <c r="B167" s="41"/>
      <c r="C167" s="41"/>
      <c r="D167" s="906"/>
      <c r="E167" s="931"/>
      <c r="F167" s="931"/>
      <c r="G167" s="931"/>
      <c r="H167" s="932"/>
      <c r="I167" s="46"/>
      <c r="J167" s="781"/>
      <c r="K167" s="929"/>
      <c r="L167" s="930"/>
      <c r="M167" s="930"/>
      <c r="N167" s="2"/>
    </row>
    <row r="168" spans="1:14" ht="15.75" customHeight="1">
      <c r="A168" s="904"/>
      <c r="B168" s="41"/>
      <c r="C168" s="41"/>
      <c r="D168" s="806" t="s">
        <v>156</v>
      </c>
      <c r="E168" s="912"/>
      <c r="F168" s="912"/>
      <c r="G168" s="912"/>
      <c r="H168" s="913"/>
      <c r="I168" s="913"/>
      <c r="J168" s="912"/>
      <c r="K168" s="914" t="e">
        <f>M168/M159</f>
        <v>#REF!</v>
      </c>
      <c r="L168" s="915"/>
      <c r="M168" s="916" t="e">
        <f>N67</f>
        <v>#REF!</v>
      </c>
      <c r="N168" s="2"/>
    </row>
    <row r="169" spans="1:14" ht="15.75" customHeight="1">
      <c r="A169" s="904"/>
      <c r="B169" s="41"/>
      <c r="C169" s="41"/>
      <c r="D169" s="806" t="s">
        <v>69</v>
      </c>
      <c r="E169" s="912"/>
      <c r="F169" s="912"/>
      <c r="G169" s="912"/>
      <c r="H169" s="913"/>
      <c r="I169" s="913"/>
      <c r="J169" s="912"/>
      <c r="K169" s="914" t="e">
        <f>M169/M159</f>
        <v>#REF!</v>
      </c>
      <c r="L169" s="915"/>
      <c r="M169" s="916" t="e">
        <f>K109</f>
        <v>#REF!</v>
      </c>
      <c r="N169" s="2"/>
    </row>
    <row r="170" spans="1:14" ht="15.75" customHeight="1">
      <c r="A170" s="904"/>
      <c r="B170" s="41"/>
      <c r="C170" s="41"/>
      <c r="D170" s="806" t="s">
        <v>68</v>
      </c>
      <c r="E170" s="912"/>
      <c r="F170" s="912"/>
      <c r="G170" s="912"/>
      <c r="H170" s="913"/>
      <c r="I170" s="913"/>
      <c r="J170" s="912"/>
      <c r="K170" s="914" t="e">
        <f>M170/M159</f>
        <v>#REF!</v>
      </c>
      <c r="L170" s="915"/>
      <c r="M170" s="916" t="e">
        <f>SUM(N92:N93)</f>
        <v>#REF!</v>
      </c>
      <c r="N170" s="2"/>
    </row>
    <row r="171" spans="1:14" ht="15.75" customHeight="1">
      <c r="A171" s="904"/>
      <c r="B171" s="46"/>
      <c r="C171" s="41"/>
      <c r="D171" s="806" t="s">
        <v>70</v>
      </c>
      <c r="E171" s="912"/>
      <c r="F171" s="912"/>
      <c r="G171" s="912"/>
      <c r="H171" s="913"/>
      <c r="I171" s="913"/>
      <c r="J171" s="912"/>
      <c r="K171" s="917"/>
      <c r="L171" s="915"/>
      <c r="M171" s="919"/>
      <c r="N171" s="2"/>
    </row>
    <row r="172" spans="1:14" ht="15.75" customHeight="1">
      <c r="A172" s="904"/>
      <c r="B172" s="46"/>
      <c r="C172" s="41"/>
      <c r="D172" s="806" t="s">
        <v>70</v>
      </c>
      <c r="E172" s="912"/>
      <c r="F172" s="912"/>
      <c r="G172" s="912"/>
      <c r="H172" s="913"/>
      <c r="I172" s="913"/>
      <c r="J172" s="912"/>
      <c r="K172" s="927"/>
      <c r="L172" s="915"/>
      <c r="M172" s="919"/>
      <c r="N172" s="2"/>
    </row>
    <row r="173" spans="1:14" ht="15.75" customHeight="1">
      <c r="A173" s="904"/>
      <c r="B173" s="46"/>
      <c r="C173" s="41"/>
      <c r="D173" s="921" t="s">
        <v>157</v>
      </c>
      <c r="E173" s="922"/>
      <c r="F173" s="922"/>
      <c r="G173" s="922"/>
      <c r="H173" s="923"/>
      <c r="I173" s="923"/>
      <c r="J173" s="933"/>
      <c r="K173" s="914" t="e">
        <f>M173/M159</f>
        <v>#REF!</v>
      </c>
      <c r="L173" s="925"/>
      <c r="M173" s="926" t="e">
        <f>SUM(M168:M172)</f>
        <v>#REF!</v>
      </c>
      <c r="N173" s="2"/>
    </row>
    <row r="174" spans="1:14" ht="15.75" customHeight="1">
      <c r="A174" s="904"/>
      <c r="B174" s="46"/>
      <c r="C174" s="41"/>
      <c r="D174" s="41"/>
      <c r="E174" s="41"/>
      <c r="F174" s="41"/>
      <c r="G174" s="41"/>
      <c r="H174" s="46"/>
      <c r="I174" s="38"/>
      <c r="J174" s="38"/>
      <c r="K174" s="934"/>
      <c r="L174" s="935"/>
      <c r="M174" s="935"/>
      <c r="N174" s="2"/>
    </row>
    <row r="175" spans="1:14" ht="15.75" customHeight="1">
      <c r="A175" s="904"/>
      <c r="B175" s="38"/>
      <c r="C175" s="41"/>
      <c r="D175" s="906" t="s">
        <v>142</v>
      </c>
      <c r="E175" s="931"/>
      <c r="F175" s="931" t="str">
        <f>L3</f>
        <v>Bihuset</v>
      </c>
      <c r="G175" s="931"/>
      <c r="H175" s="907"/>
      <c r="I175" s="936"/>
      <c r="J175" s="38"/>
      <c r="K175" s="934"/>
      <c r="L175" s="935"/>
      <c r="M175" s="935"/>
      <c r="N175" s="2"/>
    </row>
    <row r="176" spans="1:14" ht="15.75" customHeight="1">
      <c r="A176" s="904"/>
      <c r="B176" s="46"/>
      <c r="C176" s="41"/>
      <c r="D176" s="806" t="s">
        <v>225</v>
      </c>
      <c r="E176" s="912"/>
      <c r="F176" s="912"/>
      <c r="G176" s="912"/>
      <c r="H176" s="913"/>
      <c r="I176" s="913"/>
      <c r="J176" s="937"/>
      <c r="K176" s="914" t="e">
        <f>M176/M159</f>
        <v>#REF!</v>
      </c>
      <c r="L176" s="915"/>
      <c r="M176" s="938" t="e">
        <f>M164-M173</f>
        <v>#REF!</v>
      </c>
      <c r="N176" s="2"/>
    </row>
    <row r="177" spans="1:14" ht="15.75" customHeight="1">
      <c r="A177" s="904"/>
      <c r="B177" s="46"/>
      <c r="C177" s="41"/>
      <c r="D177" s="806" t="s">
        <v>158</v>
      </c>
      <c r="E177" s="912"/>
      <c r="F177" s="912"/>
      <c r="G177" s="912"/>
      <c r="H177" s="913"/>
      <c r="I177" s="913"/>
      <c r="J177" s="937"/>
      <c r="K177" s="914" t="e">
        <f>M177/M159</f>
        <v>#REF!</v>
      </c>
      <c r="L177" s="915"/>
      <c r="M177" s="938" t="e">
        <f>M164-M173</f>
        <v>#REF!</v>
      </c>
      <c r="N177" s="2"/>
    </row>
    <row r="178" spans="1:14" ht="15.75" customHeight="1">
      <c r="A178" s="904"/>
      <c r="B178" s="46"/>
      <c r="C178" s="41"/>
      <c r="D178" s="806" t="s">
        <v>71</v>
      </c>
      <c r="E178" s="912"/>
      <c r="F178" s="912"/>
      <c r="G178" s="912"/>
      <c r="H178" s="913"/>
      <c r="I178" s="913"/>
      <c r="J178" s="937"/>
      <c r="K178" s="914" t="e">
        <f>M178/M159</f>
        <v>#REF!</v>
      </c>
      <c r="L178" s="915"/>
      <c r="M178" s="938" t="e">
        <f>SUM(N260:N261)</f>
        <v>#REF!</v>
      </c>
      <c r="N178" s="2"/>
    </row>
    <row r="179" spans="1:14" ht="15.75" customHeight="1">
      <c r="A179" s="904"/>
      <c r="B179" s="46"/>
      <c r="C179" s="41"/>
      <c r="D179" s="806" t="s">
        <v>72</v>
      </c>
      <c r="E179" s="912"/>
      <c r="F179" s="912"/>
      <c r="G179" s="912"/>
      <c r="H179" s="913"/>
      <c r="I179" s="913"/>
      <c r="J179" s="937"/>
      <c r="K179" s="914" t="e">
        <f>M179/M159</f>
        <v>#DIV/0!</v>
      </c>
      <c r="L179" s="915"/>
      <c r="M179" s="939">
        <f>N268</f>
        <v>0</v>
      </c>
      <c r="N179" s="2"/>
    </row>
    <row r="180" spans="1:14" ht="15.75" customHeight="1">
      <c r="A180" s="904"/>
      <c r="B180" s="46"/>
      <c r="C180" s="41"/>
      <c r="D180" s="806" t="s">
        <v>73</v>
      </c>
      <c r="E180" s="912"/>
      <c r="F180" s="912"/>
      <c r="G180" s="912"/>
      <c r="H180" s="913"/>
      <c r="I180" s="913"/>
      <c r="J180" s="937"/>
      <c r="K180" s="914" t="e">
        <f>M180/M159</f>
        <v>#DIV/0!</v>
      </c>
      <c r="L180" s="915"/>
      <c r="M180" s="919">
        <f>B16</f>
        <v>0</v>
      </c>
      <c r="N180" s="2"/>
    </row>
    <row r="181" spans="1:14" ht="15.75" customHeight="1" thickBot="1">
      <c r="A181" s="940"/>
      <c r="B181" s="896"/>
      <c r="C181" s="941"/>
      <c r="D181" s="942" t="s">
        <v>159</v>
      </c>
      <c r="E181" s="943"/>
      <c r="F181" s="943"/>
      <c r="G181" s="943"/>
      <c r="H181" s="944"/>
      <c r="I181" s="944"/>
      <c r="J181" s="862"/>
      <c r="K181" s="1142" t="e">
        <f>M181/M159</f>
        <v>#REF!</v>
      </c>
      <c r="L181" s="945"/>
      <c r="M181" s="946" t="e">
        <f>SUM(M177-M178+M179+M180)</f>
        <v>#REF!</v>
      </c>
      <c r="N181" s="3"/>
    </row>
    <row r="182" spans="1:14" ht="15.75" customHeight="1">
      <c r="A182" s="1136"/>
      <c r="B182" s="46"/>
      <c r="C182" s="41"/>
      <c r="D182" s="1137"/>
      <c r="E182" s="1138"/>
      <c r="F182" s="1138"/>
      <c r="G182" s="1138"/>
      <c r="H182" s="910"/>
      <c r="I182" s="910"/>
      <c r="J182" s="1137"/>
      <c r="K182" s="1139"/>
      <c r="L182" s="1140"/>
      <c r="M182" s="1141"/>
      <c r="N182" s="808"/>
    </row>
    <row r="183" spans="1:14" ht="15.75" customHeight="1">
      <c r="A183" s="1136"/>
      <c r="B183" s="46"/>
      <c r="C183" s="41"/>
      <c r="D183" s="1137"/>
      <c r="E183" s="1138"/>
      <c r="F183" s="1138"/>
      <c r="G183" s="1138"/>
      <c r="H183" s="910"/>
      <c r="I183" s="910"/>
      <c r="J183" s="1137"/>
      <c r="K183" s="1139"/>
      <c r="L183" s="1140"/>
      <c r="M183" s="1141"/>
      <c r="N183" s="808"/>
    </row>
    <row r="184" spans="1:14" ht="15.75" customHeight="1">
      <c r="A184" s="1136"/>
      <c r="B184" s="46"/>
      <c r="C184" s="41"/>
      <c r="D184" s="1137"/>
      <c r="E184" s="1138"/>
      <c r="F184" s="1138"/>
      <c r="G184" s="1138"/>
      <c r="H184" s="910"/>
      <c r="I184" s="910"/>
      <c r="J184" s="1137"/>
      <c r="K184" s="1139"/>
      <c r="L184" s="1140"/>
      <c r="M184" s="1141"/>
      <c r="N184" s="808"/>
    </row>
    <row r="185" spans="1:14" ht="13.5" thickBot="1">
      <c r="A185" s="41"/>
      <c r="B185" s="46"/>
      <c r="C185" s="41"/>
      <c r="D185" s="38"/>
      <c r="E185" s="41"/>
      <c r="F185" s="41"/>
      <c r="G185" s="46"/>
      <c r="H185" s="46"/>
      <c r="I185" s="46"/>
      <c r="J185" s="38"/>
      <c r="K185" s="46"/>
      <c r="L185" s="42"/>
      <c r="M185" s="47"/>
      <c r="N185" s="1146" t="s">
        <v>63</v>
      </c>
    </row>
    <row r="186" spans="1:14" ht="43.5" customHeight="1" thickBot="1">
      <c r="A186" s="764" t="s">
        <v>143</v>
      </c>
      <c r="B186" s="789"/>
      <c r="C186" s="716"/>
      <c r="D186" s="716"/>
      <c r="E186" s="716"/>
      <c r="F186" s="716"/>
      <c r="G186" s="788"/>
      <c r="H186" s="715" t="s">
        <v>1</v>
      </c>
      <c r="I186" s="789"/>
      <c r="J186" s="798" t="str">
        <f>J3</f>
        <v>År 2011</v>
      </c>
      <c r="K186" s="788"/>
      <c r="L186" s="809" t="str">
        <f>L3</f>
        <v>Bihuset</v>
      </c>
      <c r="M186" s="789"/>
      <c r="N186" s="847" t="s">
        <v>0</v>
      </c>
    </row>
    <row r="187" spans="1:14" ht="18.75">
      <c r="A187" s="1080"/>
      <c r="B187" s="37"/>
      <c r="C187" s="37"/>
      <c r="D187" s="37"/>
      <c r="E187" s="39"/>
      <c r="F187" s="97" t="s">
        <v>0</v>
      </c>
      <c r="G187" s="90"/>
      <c r="H187" s="90"/>
      <c r="I187" s="90"/>
      <c r="J187" s="92"/>
      <c r="K187" s="39"/>
      <c r="L187" s="36"/>
      <c r="M187" s="44"/>
      <c r="N187" s="1081"/>
    </row>
    <row r="188" spans="1:26" ht="18">
      <c r="A188" s="1082" t="s">
        <v>196</v>
      </c>
      <c r="B188" s="1083"/>
      <c r="C188" s="1083"/>
      <c r="D188" s="1083"/>
      <c r="E188" s="103"/>
      <c r="F188" s="1083"/>
      <c r="G188" s="1083"/>
      <c r="H188" s="1083"/>
      <c r="I188" s="1084" t="s">
        <v>186</v>
      </c>
      <c r="J188" s="1083"/>
      <c r="K188" s="107"/>
      <c r="L188" s="107"/>
      <c r="M188" s="107"/>
      <c r="N188" s="1085"/>
      <c r="Z188" s="1145"/>
    </row>
    <row r="189" spans="1:14" ht="15.75" customHeight="1">
      <c r="A189" s="1086"/>
      <c r="B189" s="103"/>
      <c r="C189" s="1083"/>
      <c r="D189" s="1083"/>
      <c r="E189" s="107"/>
      <c r="F189" s="1083"/>
      <c r="G189" s="107"/>
      <c r="H189" s="107"/>
      <c r="I189" s="1083"/>
      <c r="J189" s="107"/>
      <c r="K189" s="107"/>
      <c r="L189" s="107"/>
      <c r="M189" s="107"/>
      <c r="N189" s="1085"/>
    </row>
    <row r="190" spans="1:14" ht="15.75" customHeight="1">
      <c r="A190" s="1086"/>
      <c r="B190" s="103"/>
      <c r="C190" s="103"/>
      <c r="D190" s="1083"/>
      <c r="E190" s="107"/>
      <c r="F190" s="1083"/>
      <c r="G190" s="107"/>
      <c r="H190" s="103"/>
      <c r="I190" s="1083"/>
      <c r="J190" s="108" t="e">
        <f>M176/M159</f>
        <v>#REF!</v>
      </c>
      <c r="K190" s="1083" t="s">
        <v>223</v>
      </c>
      <c r="L190" s="45"/>
      <c r="M190" s="45"/>
      <c r="N190" s="1085"/>
    </row>
    <row r="191" spans="1:14" ht="15.75" customHeight="1">
      <c r="A191" s="1087" t="e">
        <f>SUM(M173+M178-M179)/K164</f>
        <v>#REF!</v>
      </c>
      <c r="B191" s="107" t="s">
        <v>74</v>
      </c>
      <c r="C191" s="103" t="s">
        <v>0</v>
      </c>
      <c r="D191" s="1083"/>
      <c r="E191" s="107"/>
      <c r="F191" s="107"/>
      <c r="G191" s="107"/>
      <c r="H191" s="103"/>
      <c r="I191" s="107"/>
      <c r="J191" s="107"/>
      <c r="K191" s="1083" t="s">
        <v>224</v>
      </c>
      <c r="L191" s="45"/>
      <c r="M191" s="45"/>
      <c r="N191" s="1085"/>
    </row>
    <row r="192" spans="1:14" ht="15.75" customHeight="1">
      <c r="A192" s="1088" t="e">
        <f>A191/12</f>
        <v>#REF!</v>
      </c>
      <c r="B192" s="107" t="s">
        <v>75</v>
      </c>
      <c r="C192" s="103" t="s">
        <v>0</v>
      </c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85"/>
    </row>
    <row r="193" spans="1:14" ht="15.75" customHeight="1">
      <c r="A193" s="1089" t="e">
        <f>A191/52</f>
        <v>#REF!</v>
      </c>
      <c r="B193" s="107" t="s">
        <v>77</v>
      </c>
      <c r="C193" s="103" t="s">
        <v>0</v>
      </c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85"/>
    </row>
    <row r="194" spans="1:14" ht="18">
      <c r="A194" s="1090"/>
      <c r="B194" s="107"/>
      <c r="C194" s="107"/>
      <c r="D194" s="107"/>
      <c r="E194" s="107"/>
      <c r="F194" s="107"/>
      <c r="G194" s="107"/>
      <c r="H194" s="107"/>
      <c r="I194" s="1091" t="s">
        <v>207</v>
      </c>
      <c r="J194" s="107"/>
      <c r="K194" s="107"/>
      <c r="L194" s="107"/>
      <c r="M194" s="107"/>
      <c r="N194" s="1085"/>
    </row>
    <row r="195" spans="1:14" ht="18">
      <c r="A195" s="1092" t="s">
        <v>187</v>
      </c>
      <c r="B195" s="107"/>
      <c r="C195" s="107"/>
      <c r="D195" s="107"/>
      <c r="E195" s="107"/>
      <c r="F195" s="107"/>
      <c r="G195" s="107"/>
      <c r="H195" s="107"/>
      <c r="I195" s="1091" t="s">
        <v>188</v>
      </c>
      <c r="J195" s="1093"/>
      <c r="K195" s="1094"/>
      <c r="L195" s="1094"/>
      <c r="M195" s="1094"/>
      <c r="N195" s="1095"/>
    </row>
    <row r="196" spans="1:14" ht="12.75">
      <c r="A196" s="1096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85"/>
    </row>
    <row r="197" spans="1:14" ht="15.75" customHeight="1">
      <c r="A197" s="1089" t="e">
        <f>M159-A191</f>
        <v>#REF!</v>
      </c>
      <c r="B197" s="107" t="s">
        <v>74</v>
      </c>
      <c r="C197" s="107" t="s">
        <v>229</v>
      </c>
      <c r="D197" s="107"/>
      <c r="E197" s="107"/>
      <c r="F197" s="107"/>
      <c r="G197" s="107"/>
      <c r="H197" s="107"/>
      <c r="I197" s="1083"/>
      <c r="J197" s="108" t="e">
        <f>SUM(M181-M180)/M159</f>
        <v>#REF!</v>
      </c>
      <c r="K197" s="1083" t="s">
        <v>231</v>
      </c>
      <c r="L197" s="45"/>
      <c r="M197" s="45"/>
      <c r="N197" s="1097"/>
    </row>
    <row r="198" spans="1:14" ht="15.75" customHeight="1">
      <c r="A198" s="1098" t="e">
        <f>A197/M159</f>
        <v>#REF!</v>
      </c>
      <c r="B198" s="107" t="s">
        <v>78</v>
      </c>
      <c r="C198" s="107" t="s">
        <v>230</v>
      </c>
      <c r="D198" s="107"/>
      <c r="E198" s="107"/>
      <c r="F198" s="107"/>
      <c r="G198" s="107"/>
      <c r="H198" s="107"/>
      <c r="I198" s="107"/>
      <c r="J198" s="107"/>
      <c r="K198" s="1083" t="s">
        <v>232</v>
      </c>
      <c r="L198" s="45"/>
      <c r="M198" s="45"/>
      <c r="N198" s="1097"/>
    </row>
    <row r="199" spans="1:14" ht="12">
      <c r="A199" s="661"/>
      <c r="B199" s="45"/>
      <c r="C199" s="45"/>
      <c r="D199" s="45"/>
      <c r="E199" s="45"/>
      <c r="F199" s="45"/>
      <c r="G199" s="45"/>
      <c r="H199" s="45"/>
      <c r="I199" s="107"/>
      <c r="J199" s="107"/>
      <c r="K199" s="107"/>
      <c r="L199" s="107"/>
      <c r="M199" s="107"/>
      <c r="N199" s="1085"/>
    </row>
    <row r="200" spans="1:14" ht="18">
      <c r="A200" s="1092" t="s">
        <v>79</v>
      </c>
      <c r="B200" s="107"/>
      <c r="C200" s="107"/>
      <c r="D200" s="107"/>
      <c r="E200" s="107"/>
      <c r="F200" s="107"/>
      <c r="G200" s="107"/>
      <c r="H200" s="107"/>
      <c r="I200" s="1084" t="s">
        <v>80</v>
      </c>
      <c r="J200" s="1083"/>
      <c r="K200" s="107"/>
      <c r="L200" s="107"/>
      <c r="M200" s="107"/>
      <c r="N200" s="1085"/>
    </row>
    <row r="201" spans="1:14" ht="12">
      <c r="A201" s="661"/>
      <c r="B201" s="45"/>
      <c r="C201" s="45"/>
      <c r="D201" s="45"/>
      <c r="E201" s="45"/>
      <c r="F201" s="45"/>
      <c r="G201" s="45"/>
      <c r="H201" s="107"/>
      <c r="I201" s="107"/>
      <c r="J201" s="107"/>
      <c r="K201" s="107"/>
      <c r="L201" s="107"/>
      <c r="M201" s="107"/>
      <c r="N201" s="1085"/>
    </row>
    <row r="202" spans="1:14" ht="15.75" customHeight="1">
      <c r="A202" s="1098" t="e">
        <f>SUM(M176+M169)/M159</f>
        <v>#REF!</v>
      </c>
      <c r="B202" s="45"/>
      <c r="C202" s="107" t="s">
        <v>233</v>
      </c>
      <c r="D202" s="45"/>
      <c r="E202" s="45"/>
      <c r="F202" s="45"/>
      <c r="G202" s="45"/>
      <c r="H202" s="107"/>
      <c r="I202" s="1083"/>
      <c r="J202" s="108" t="e">
        <f>SUM(M176-M178)/M159</f>
        <v>#REF!</v>
      </c>
      <c r="K202" s="107"/>
      <c r="L202" s="107" t="s">
        <v>81</v>
      </c>
      <c r="M202" s="107"/>
      <c r="N202" s="1085"/>
    </row>
    <row r="203" spans="1:14" ht="12">
      <c r="A203" s="661"/>
      <c r="B203" s="45"/>
      <c r="C203" s="45"/>
      <c r="D203" s="45"/>
      <c r="E203" s="45"/>
      <c r="F203" s="45"/>
      <c r="G203" s="107"/>
      <c r="H203" s="107"/>
      <c r="I203" s="107"/>
      <c r="J203" s="107"/>
      <c r="K203" s="107"/>
      <c r="L203" s="107" t="s">
        <v>76</v>
      </c>
      <c r="M203" s="107"/>
      <c r="N203" s="1085"/>
    </row>
    <row r="204" spans="1:14" ht="18">
      <c r="A204" s="1092" t="s">
        <v>82</v>
      </c>
      <c r="B204" s="107"/>
      <c r="C204" s="1083"/>
      <c r="D204" s="107"/>
      <c r="E204" s="107"/>
      <c r="F204" s="107"/>
      <c r="G204" s="107"/>
      <c r="H204" s="107"/>
      <c r="I204" s="1084" t="s">
        <v>83</v>
      </c>
      <c r="J204" s="107"/>
      <c r="K204" s="107"/>
      <c r="L204" s="107"/>
      <c r="M204" s="107"/>
      <c r="N204" s="1085"/>
    </row>
    <row r="205" spans="1:14" ht="12">
      <c r="A205" s="661"/>
      <c r="B205" s="45"/>
      <c r="C205" s="45"/>
      <c r="D205" s="45"/>
      <c r="E205" s="107"/>
      <c r="F205" s="107"/>
      <c r="G205" s="107"/>
      <c r="H205" s="107"/>
      <c r="I205" s="107"/>
      <c r="J205" s="107"/>
      <c r="K205" s="107"/>
      <c r="L205" s="107"/>
      <c r="M205" s="107"/>
      <c r="N205" s="1085"/>
    </row>
    <row r="206" spans="1:14" ht="15.75" customHeight="1">
      <c r="A206" s="1143">
        <f>'Företagsfakta '!I12+'Företagsfakta '!J12+'Företagsfakta '!K12</f>
        <v>0</v>
      </c>
      <c r="B206" s="107"/>
      <c r="C206" s="107" t="s">
        <v>84</v>
      </c>
      <c r="D206" s="107"/>
      <c r="E206" s="107"/>
      <c r="F206" s="107"/>
      <c r="G206" s="107"/>
      <c r="H206" s="107"/>
      <c r="I206" s="107"/>
      <c r="J206" s="108" t="e">
        <f>SUM(M181-M180)/(A206+A211)</f>
        <v>#REF!</v>
      </c>
      <c r="K206" s="107"/>
      <c r="L206" s="107" t="s">
        <v>85</v>
      </c>
      <c r="M206" s="107"/>
      <c r="N206" s="1085"/>
    </row>
    <row r="207" spans="1:14" ht="15.75" customHeight="1">
      <c r="A207" s="661"/>
      <c r="B207" s="45"/>
      <c r="C207" s="45"/>
      <c r="D207" s="45"/>
      <c r="E207" s="45"/>
      <c r="F207" s="107"/>
      <c r="G207" s="107"/>
      <c r="H207" s="107"/>
      <c r="I207" s="107"/>
      <c r="J207" s="107"/>
      <c r="K207" s="107"/>
      <c r="L207" s="107" t="s">
        <v>86</v>
      </c>
      <c r="M207" s="107"/>
      <c r="N207" s="1085"/>
    </row>
    <row r="208" spans="1:14" ht="12">
      <c r="A208" s="1090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85"/>
    </row>
    <row r="209" spans="1:14" ht="18">
      <c r="A209" s="1092" t="s">
        <v>87</v>
      </c>
      <c r="B209" s="107"/>
      <c r="C209" s="107"/>
      <c r="D209" s="107"/>
      <c r="E209" s="107"/>
      <c r="F209" s="107"/>
      <c r="G209" s="107"/>
      <c r="H209" s="107"/>
      <c r="I209" s="1084" t="s">
        <v>88</v>
      </c>
      <c r="J209" s="107"/>
      <c r="K209" s="107"/>
      <c r="L209" s="107"/>
      <c r="M209" s="107"/>
      <c r="N209" s="1085"/>
    </row>
    <row r="210" spans="1:14" ht="15.75" customHeight="1">
      <c r="A210" s="1090"/>
      <c r="B210" s="107"/>
      <c r="C210" s="107"/>
      <c r="D210" s="107"/>
      <c r="E210" s="107"/>
      <c r="F210" s="107"/>
      <c r="G210" s="107"/>
      <c r="H210" s="107"/>
      <c r="I210" s="1048"/>
      <c r="J210" s="1100" t="e">
        <f>SUM(M181-M180)/A206</f>
        <v>#REF!</v>
      </c>
      <c r="K210" s="1048"/>
      <c r="L210" s="107" t="s">
        <v>85</v>
      </c>
      <c r="M210" s="1048"/>
      <c r="N210" s="1101"/>
    </row>
    <row r="211" spans="1:14" ht="15.75" customHeight="1">
      <c r="A211" s="1102" t="e">
        <f>N278</f>
        <v>#REF!</v>
      </c>
      <c r="B211" s="1048"/>
      <c r="C211" s="1048" t="s">
        <v>89</v>
      </c>
      <c r="D211" s="1048"/>
      <c r="E211" s="1048"/>
      <c r="F211" s="1048"/>
      <c r="G211" s="1048"/>
      <c r="H211" s="1048"/>
      <c r="I211" s="1048"/>
      <c r="J211" s="1048"/>
      <c r="K211" s="1048"/>
      <c r="L211" s="1048" t="s">
        <v>90</v>
      </c>
      <c r="M211" s="1048"/>
      <c r="N211" s="1101"/>
    </row>
    <row r="212" spans="1:14" ht="13.5" thickBot="1">
      <c r="A212" s="1105"/>
      <c r="B212" s="110"/>
      <c r="C212" s="110"/>
      <c r="D212" s="110"/>
      <c r="E212" s="110"/>
      <c r="F212" s="110"/>
      <c r="G212" s="110"/>
      <c r="H212" s="110"/>
      <c r="I212" s="1106"/>
      <c r="J212" s="1106"/>
      <c r="K212" s="1106"/>
      <c r="L212" s="1106"/>
      <c r="M212" s="1106"/>
      <c r="N212" s="1107"/>
    </row>
    <row r="213" spans="1:14" ht="12.75">
      <c r="A213" s="1048"/>
      <c r="B213" s="1048"/>
      <c r="C213" s="1048"/>
      <c r="D213" s="1048"/>
      <c r="E213" s="1048"/>
      <c r="F213" s="1048"/>
      <c r="G213" s="1048"/>
      <c r="H213" s="1048"/>
      <c r="I213" s="1048"/>
      <c r="J213" s="1048"/>
      <c r="K213" s="1048"/>
      <c r="L213" s="1048"/>
      <c r="M213" s="1048"/>
      <c r="N213" s="1048"/>
    </row>
    <row r="214" spans="1:14" ht="12.75">
      <c r="A214" s="1048"/>
      <c r="B214" s="1048"/>
      <c r="C214" s="1048"/>
      <c r="D214" s="1048"/>
      <c r="E214" s="1048"/>
      <c r="F214" s="1048"/>
      <c r="G214" s="1048"/>
      <c r="H214" s="1048"/>
      <c r="I214" s="1048"/>
      <c r="J214" s="1048"/>
      <c r="K214" s="1048"/>
      <c r="L214" s="1048"/>
      <c r="M214" s="1048"/>
      <c r="N214" s="1048"/>
    </row>
    <row r="215" spans="1:14" ht="12.75">
      <c r="A215" s="1144"/>
      <c r="B215" s="1144"/>
      <c r="C215" s="1144"/>
      <c r="D215" s="1144"/>
      <c r="E215" s="1144"/>
      <c r="F215" s="1144"/>
      <c r="G215" s="1144"/>
      <c r="H215" s="1144"/>
      <c r="I215" s="1144"/>
      <c r="J215" s="1144"/>
      <c r="K215" s="1144"/>
      <c r="L215" s="1144"/>
      <c r="M215" s="1144"/>
      <c r="N215" s="1144"/>
    </row>
    <row r="216" spans="1:14" ht="13.5" thickBot="1">
      <c r="A216" s="48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1147" t="s">
        <v>144</v>
      </c>
    </row>
    <row r="217" spans="1:14" ht="43.5" customHeight="1" thickBot="1">
      <c r="A217" s="947" t="s">
        <v>137</v>
      </c>
      <c r="B217" s="948"/>
      <c r="C217" s="716"/>
      <c r="D217" s="716"/>
      <c r="E217" s="716"/>
      <c r="F217" s="716"/>
      <c r="G217" s="720"/>
      <c r="H217" s="716" t="s">
        <v>1</v>
      </c>
      <c r="I217" s="716"/>
      <c r="J217" s="719" t="str">
        <f>J3</f>
        <v>År 2011</v>
      </c>
      <c r="K217" s="720"/>
      <c r="L217" s="718" t="str">
        <f>L3</f>
        <v>Bihuset</v>
      </c>
      <c r="M217" s="716"/>
      <c r="N217" s="720"/>
    </row>
    <row r="218" spans="1:14" ht="15.75" customHeight="1" thickBot="1">
      <c r="A218" s="122"/>
      <c r="B218" s="808"/>
      <c r="C218" s="808"/>
      <c r="D218" s="808"/>
      <c r="E218" s="808"/>
      <c r="F218" s="808"/>
      <c r="G218" s="808"/>
      <c r="H218" s="808"/>
      <c r="I218" s="808"/>
      <c r="J218" s="808"/>
      <c r="K218" s="808"/>
      <c r="L218" s="808"/>
      <c r="M218" s="808"/>
      <c r="N218" s="2"/>
    </row>
    <row r="219" spans="1:14" ht="15.75" customHeight="1" thickBot="1">
      <c r="A219" s="1129"/>
      <c r="B219" s="949" t="s">
        <v>121</v>
      </c>
      <c r="C219" s="950"/>
      <c r="D219" s="951">
        <f>Försäljningsplanering!K36</f>
        <v>0</v>
      </c>
      <c r="E219" s="952"/>
      <c r="F219" s="850" t="s">
        <v>131</v>
      </c>
      <c r="G219" s="542"/>
      <c r="H219" s="808"/>
      <c r="I219" s="808"/>
      <c r="J219" s="38"/>
      <c r="K219" s="38"/>
      <c r="L219" s="808"/>
      <c r="M219" s="808"/>
      <c r="N219" s="2" t="s">
        <v>0</v>
      </c>
    </row>
    <row r="220" spans="1:14" ht="15.75" customHeight="1" thickBot="1">
      <c r="A220" s="122"/>
      <c r="B220" s="953" t="s">
        <v>122</v>
      </c>
      <c r="C220" s="954"/>
      <c r="D220" s="955">
        <f>Försäljningsplanering!K37</f>
        <v>0</v>
      </c>
      <c r="E220" s="956"/>
      <c r="F220" s="957"/>
      <c r="G220" s="958" t="e">
        <f>'Budget år 2'!N226</f>
        <v>#REF!</v>
      </c>
      <c r="H220" s="1148" t="s">
        <v>0</v>
      </c>
      <c r="I220" s="808"/>
      <c r="J220" s="155"/>
      <c r="K220" s="46"/>
      <c r="L220" s="808"/>
      <c r="M220" s="808"/>
      <c r="N220" s="2"/>
    </row>
    <row r="221" spans="1:14" ht="15.75" customHeight="1" thickBot="1">
      <c r="A221" s="122"/>
      <c r="B221" s="959" t="s">
        <v>123</v>
      </c>
      <c r="C221" s="960"/>
      <c r="D221" s="961">
        <f>Försäljningsplanering!K38</f>
        <v>100</v>
      </c>
      <c r="E221" s="962" t="s">
        <v>0</v>
      </c>
      <c r="F221" s="122"/>
      <c r="G221" s="2"/>
      <c r="H221" s="808"/>
      <c r="I221" s="808"/>
      <c r="J221" s="808"/>
      <c r="K221" s="46"/>
      <c r="L221" s="808"/>
      <c r="M221" s="808"/>
      <c r="N221" s="2"/>
    </row>
    <row r="222" spans="1:14" ht="15.75" customHeight="1" thickBot="1">
      <c r="A222" s="122"/>
      <c r="B222" s="963"/>
      <c r="C222" s="964"/>
      <c r="D222" s="961">
        <f>SUM(D219:D221)</f>
        <v>100</v>
      </c>
      <c r="E222" s="965" t="s">
        <v>65</v>
      </c>
      <c r="F222" s="123"/>
      <c r="G222" s="3"/>
      <c r="H222" s="808"/>
      <c r="I222" s="808"/>
      <c r="J222" s="966"/>
      <c r="K222" s="46"/>
      <c r="L222" s="42"/>
      <c r="M222" s="808"/>
      <c r="N222" s="2"/>
    </row>
    <row r="223" spans="1:14" ht="15.75" customHeight="1" thickBot="1">
      <c r="A223" s="122"/>
      <c r="B223" s="808"/>
      <c r="C223" s="808"/>
      <c r="D223" s="808"/>
      <c r="E223" s="808"/>
      <c r="F223" s="808"/>
      <c r="G223" s="808"/>
      <c r="H223" s="808"/>
      <c r="I223" s="808"/>
      <c r="J223" s="808"/>
      <c r="K223" s="808"/>
      <c r="L223" s="808"/>
      <c r="M223" s="808"/>
      <c r="N223" s="1149"/>
    </row>
    <row r="224" spans="1:14" ht="15.75" customHeight="1" thickBot="1">
      <c r="A224" s="967"/>
      <c r="B224" s="723" t="s">
        <v>47</v>
      </c>
      <c r="C224" s="723" t="s">
        <v>48</v>
      </c>
      <c r="D224" s="723" t="s">
        <v>49</v>
      </c>
      <c r="E224" s="723" t="s">
        <v>50</v>
      </c>
      <c r="F224" s="723" t="s">
        <v>51</v>
      </c>
      <c r="G224" s="723" t="s">
        <v>52</v>
      </c>
      <c r="H224" s="723" t="s">
        <v>53</v>
      </c>
      <c r="I224" s="723" t="s">
        <v>54</v>
      </c>
      <c r="J224" s="723" t="s">
        <v>55</v>
      </c>
      <c r="K224" s="723" t="s">
        <v>56</v>
      </c>
      <c r="L224" s="723" t="s">
        <v>57</v>
      </c>
      <c r="M224" s="723" t="s">
        <v>58</v>
      </c>
      <c r="N224" s="724" t="s">
        <v>215</v>
      </c>
    </row>
    <row r="225" spans="1:14" ht="15.75" customHeight="1" thickBot="1">
      <c r="A225" s="968" t="s">
        <v>32</v>
      </c>
      <c r="B225" s="969">
        <f aca="true" t="shared" si="36" ref="B225:M225">B19+B10</f>
        <v>0</v>
      </c>
      <c r="C225" s="970">
        <f t="shared" si="36"/>
        <v>0</v>
      </c>
      <c r="D225" s="970">
        <f t="shared" si="36"/>
        <v>0</v>
      </c>
      <c r="E225" s="970">
        <f t="shared" si="36"/>
        <v>0</v>
      </c>
      <c r="F225" s="970">
        <f t="shared" si="36"/>
        <v>0</v>
      </c>
      <c r="G225" s="970">
        <f t="shared" si="36"/>
        <v>0</v>
      </c>
      <c r="H225" s="970">
        <f t="shared" si="36"/>
        <v>0</v>
      </c>
      <c r="I225" s="970">
        <f t="shared" si="36"/>
        <v>0</v>
      </c>
      <c r="J225" s="970">
        <f t="shared" si="36"/>
        <v>0</v>
      </c>
      <c r="K225" s="970">
        <f t="shared" si="36"/>
        <v>0</v>
      </c>
      <c r="L225" s="970">
        <f t="shared" si="36"/>
        <v>0</v>
      </c>
      <c r="M225" s="970">
        <f t="shared" si="36"/>
        <v>0</v>
      </c>
      <c r="N225" s="829">
        <f>SUM(B225:M225)</f>
        <v>0</v>
      </c>
    </row>
    <row r="226" spans="1:14" ht="15.75" customHeight="1">
      <c r="A226" s="971" t="s">
        <v>165</v>
      </c>
      <c r="B226" s="972" t="e">
        <f>SUM(B225)*D219/100+G220*D219/100</f>
        <v>#REF!</v>
      </c>
      <c r="C226" s="875" t="e">
        <f>SUM(C225)*D219/100+B225*D220/100+G220*D220/100</f>
        <v>#REF!</v>
      </c>
      <c r="D226" s="875" t="e">
        <f>SUM(D225)*$D219/100+C225*$D220/100+B225*$D221/100+G220*D221/100</f>
        <v>#REF!</v>
      </c>
      <c r="E226" s="875">
        <f aca="true" t="shared" si="37" ref="E226:M226">SUM(E225)*$D219/100+D225*$D220/100+C225*$D221/100</f>
        <v>0</v>
      </c>
      <c r="F226" s="875">
        <f t="shared" si="37"/>
        <v>0</v>
      </c>
      <c r="G226" s="875">
        <f t="shared" si="37"/>
        <v>0</v>
      </c>
      <c r="H226" s="875">
        <f t="shared" si="37"/>
        <v>0</v>
      </c>
      <c r="I226" s="875">
        <f t="shared" si="37"/>
        <v>0</v>
      </c>
      <c r="J226" s="875">
        <f t="shared" si="37"/>
        <v>0</v>
      </c>
      <c r="K226" s="875">
        <f t="shared" si="37"/>
        <v>0</v>
      </c>
      <c r="L226" s="875">
        <f t="shared" si="37"/>
        <v>0</v>
      </c>
      <c r="M226" s="875">
        <f t="shared" si="37"/>
        <v>0</v>
      </c>
      <c r="N226" s="973">
        <f>SUM(L225)*D221/100+M225*D220/100+M225*D221/100</f>
        <v>0</v>
      </c>
    </row>
    <row r="227" spans="1:14" ht="15.75" customHeight="1" thickBot="1">
      <c r="A227" s="974" t="s">
        <v>129</v>
      </c>
      <c r="B227" s="975"/>
      <c r="C227" s="976"/>
      <c r="D227" s="976"/>
      <c r="E227" s="976"/>
      <c r="F227" s="976"/>
      <c r="G227" s="976"/>
      <c r="H227" s="976"/>
      <c r="I227" s="976"/>
      <c r="J227" s="976"/>
      <c r="K227" s="976"/>
      <c r="L227" s="976"/>
      <c r="M227" s="976"/>
      <c r="N227" s="977"/>
    </row>
    <row r="228" spans="1:14" ht="13.5" thickBot="1">
      <c r="A228" s="702"/>
      <c r="B228" s="702"/>
      <c r="C228" s="702"/>
      <c r="D228" s="702"/>
      <c r="E228" s="702"/>
      <c r="F228" s="702"/>
      <c r="G228" s="702"/>
      <c r="H228" s="702"/>
      <c r="I228" s="702"/>
      <c r="J228" s="702"/>
      <c r="K228" s="702"/>
      <c r="L228" s="702"/>
      <c r="M228" s="702"/>
      <c r="N228" s="849"/>
    </row>
    <row r="229" spans="1:14" ht="43.5" customHeight="1" thickBot="1">
      <c r="A229" s="809" t="s">
        <v>133</v>
      </c>
      <c r="B229" s="716"/>
      <c r="C229" s="789"/>
      <c r="D229" s="716"/>
      <c r="E229" s="716"/>
      <c r="F229" s="716"/>
      <c r="G229" s="720"/>
      <c r="H229" s="716" t="s">
        <v>1</v>
      </c>
      <c r="I229" s="716"/>
      <c r="J229" s="719" t="str">
        <f>J3</f>
        <v>År 2011</v>
      </c>
      <c r="K229" s="720"/>
      <c r="L229" s="1308" t="str">
        <f>L3</f>
        <v>Bihuset</v>
      </c>
      <c r="M229" s="978"/>
      <c r="N229" s="979" t="str">
        <f>N12</f>
        <v> </v>
      </c>
    </row>
    <row r="230" spans="1:14" ht="15.75" customHeight="1" thickBot="1">
      <c r="A230" s="1120"/>
      <c r="B230" s="46"/>
      <c r="C230" s="46"/>
      <c r="D230" s="46"/>
      <c r="E230" s="38"/>
      <c r="F230" s="38"/>
      <c r="G230" s="46"/>
      <c r="H230" s="46"/>
      <c r="I230" s="46"/>
      <c r="J230" s="46"/>
      <c r="K230" s="46"/>
      <c r="L230" s="46"/>
      <c r="M230" s="46"/>
      <c r="N230" s="1128"/>
    </row>
    <row r="231" spans="1:14" ht="15.75" customHeight="1" thickBot="1">
      <c r="A231" s="1129"/>
      <c r="B231" s="949" t="s">
        <v>121</v>
      </c>
      <c r="C231" s="950"/>
      <c r="D231" s="951" t="e">
        <f>Inköp!#REF!</f>
        <v>#REF!</v>
      </c>
      <c r="E231" s="1329"/>
      <c r="F231" s="980" t="s">
        <v>131</v>
      </c>
      <c r="G231" s="128"/>
      <c r="H231" s="808"/>
      <c r="I231" s="808"/>
      <c r="J231" s="808"/>
      <c r="K231" s="808"/>
      <c r="L231" s="808"/>
      <c r="M231" s="808"/>
      <c r="N231" s="2"/>
    </row>
    <row r="232" spans="1:14" ht="15.75" customHeight="1" thickBot="1">
      <c r="A232" s="1129" t="s">
        <v>0</v>
      </c>
      <c r="B232" s="953" t="s">
        <v>122</v>
      </c>
      <c r="C232" s="954"/>
      <c r="D232" s="951" t="e">
        <f>Inköp!#REF!</f>
        <v>#REF!</v>
      </c>
      <c r="E232" s="542"/>
      <c r="F232" s="957"/>
      <c r="G232" s="958" t="e">
        <f>'Budget år 2'!N238</f>
        <v>#REF!</v>
      </c>
      <c r="H232" s="808"/>
      <c r="I232" s="808"/>
      <c r="J232" s="808"/>
      <c r="K232" s="808"/>
      <c r="L232" s="808"/>
      <c r="M232" s="808"/>
      <c r="N232" s="1150"/>
    </row>
    <row r="233" spans="1:14" ht="15.75" customHeight="1" thickBot="1">
      <c r="A233" s="1151" t="s">
        <v>0</v>
      </c>
      <c r="B233" s="959" t="s">
        <v>123</v>
      </c>
      <c r="C233" s="960"/>
      <c r="D233" s="951" t="e">
        <f>Inköp!#REF!</f>
        <v>#REF!</v>
      </c>
      <c r="E233" s="3"/>
      <c r="F233" s="122"/>
      <c r="G233" s="2"/>
      <c r="H233" s="808"/>
      <c r="I233" s="42"/>
      <c r="J233" s="808"/>
      <c r="K233" s="808"/>
      <c r="L233" s="808"/>
      <c r="M233" s="808"/>
      <c r="N233" s="1150"/>
    </row>
    <row r="234" spans="1:14" ht="15.75" customHeight="1" thickBot="1">
      <c r="A234" s="1151"/>
      <c r="B234" s="963"/>
      <c r="C234" s="982"/>
      <c r="D234" s="983" t="e">
        <f>SUM(D231:D233)</f>
        <v>#REF!</v>
      </c>
      <c r="E234" s="984" t="s">
        <v>65</v>
      </c>
      <c r="F234" s="123"/>
      <c r="G234" s="3"/>
      <c r="H234" s="808"/>
      <c r="I234" s="808"/>
      <c r="J234" s="985"/>
      <c r="K234" s="808"/>
      <c r="L234" s="981"/>
      <c r="M234" s="981"/>
      <c r="N234" s="1150"/>
    </row>
    <row r="235" spans="1:14" ht="15.75" customHeight="1" thickBot="1">
      <c r="A235" s="1152"/>
      <c r="B235" s="986"/>
      <c r="C235" s="986"/>
      <c r="D235" s="986"/>
      <c r="E235" s="986"/>
      <c r="F235" s="986"/>
      <c r="G235" s="986"/>
      <c r="H235" s="986"/>
      <c r="I235" s="986"/>
      <c r="J235" s="986"/>
      <c r="K235" s="986"/>
      <c r="L235" s="986"/>
      <c r="M235" s="986"/>
      <c r="N235" s="1153"/>
    </row>
    <row r="236" spans="1:14" ht="15.75" customHeight="1">
      <c r="A236" s="967"/>
      <c r="B236" s="987" t="s">
        <v>47</v>
      </c>
      <c r="C236" s="987" t="s">
        <v>48</v>
      </c>
      <c r="D236" s="987" t="s">
        <v>49</v>
      </c>
      <c r="E236" s="987" t="s">
        <v>50</v>
      </c>
      <c r="F236" s="987" t="s">
        <v>51</v>
      </c>
      <c r="G236" s="987" t="s">
        <v>52</v>
      </c>
      <c r="H236" s="987" t="s">
        <v>53</v>
      </c>
      <c r="I236" s="987" t="s">
        <v>54</v>
      </c>
      <c r="J236" s="987" t="s">
        <v>55</v>
      </c>
      <c r="K236" s="987" t="s">
        <v>56</v>
      </c>
      <c r="L236" s="987" t="s">
        <v>57</v>
      </c>
      <c r="M236" s="987" t="s">
        <v>58</v>
      </c>
      <c r="N236" s="988" t="s">
        <v>215</v>
      </c>
    </row>
    <row r="237" spans="1:14" ht="15.75" customHeight="1" thickBot="1">
      <c r="A237" s="989" t="s">
        <v>166</v>
      </c>
      <c r="B237" s="990" t="e">
        <f aca="true" t="shared" si="38" ref="B237:M237">B42+B32</f>
        <v>#REF!</v>
      </c>
      <c r="C237" s="990" t="e">
        <f t="shared" si="38"/>
        <v>#REF!</v>
      </c>
      <c r="D237" s="990" t="e">
        <f t="shared" si="38"/>
        <v>#REF!</v>
      </c>
      <c r="E237" s="990" t="e">
        <f t="shared" si="38"/>
        <v>#REF!</v>
      </c>
      <c r="F237" s="990" t="e">
        <f t="shared" si="38"/>
        <v>#REF!</v>
      </c>
      <c r="G237" s="990" t="e">
        <f t="shared" si="38"/>
        <v>#REF!</v>
      </c>
      <c r="H237" s="990" t="e">
        <f t="shared" si="38"/>
        <v>#REF!</v>
      </c>
      <c r="I237" s="990" t="e">
        <f t="shared" si="38"/>
        <v>#REF!</v>
      </c>
      <c r="J237" s="990" t="e">
        <f t="shared" si="38"/>
        <v>#REF!</v>
      </c>
      <c r="K237" s="990" t="e">
        <f t="shared" si="38"/>
        <v>#REF!</v>
      </c>
      <c r="L237" s="990" t="e">
        <f t="shared" si="38"/>
        <v>#REF!</v>
      </c>
      <c r="M237" s="990" t="e">
        <f t="shared" si="38"/>
        <v>#REF!</v>
      </c>
      <c r="N237" s="991"/>
    </row>
    <row r="238" spans="1:14" ht="15.75" customHeight="1">
      <c r="A238" s="840" t="s">
        <v>167</v>
      </c>
      <c r="B238" s="737" t="e">
        <f>SUM(B237)*D231/100+G232*D231/100</f>
        <v>#REF!</v>
      </c>
      <c r="C238" s="737" t="e">
        <f>SUM(C237)*D231/100+B237*D232/100+G232*D232/100</f>
        <v>#REF!</v>
      </c>
      <c r="D238" s="737" t="e">
        <f>SUM(D237)*$D231/100+C237*$D232/100+B237*$D233/100+G232*D233/100</f>
        <v>#REF!</v>
      </c>
      <c r="E238" s="737" t="e">
        <f>SUM(E237)*$D231/100+D237*$D232/100+C237*$D233/100</f>
        <v>#REF!</v>
      </c>
      <c r="F238" s="737" t="e">
        <f aca="true" t="shared" si="39" ref="F238:M238">SUM(F237)*$D231/100+E237*$D232/100+D237*$D233/100</f>
        <v>#REF!</v>
      </c>
      <c r="G238" s="737" t="e">
        <f t="shared" si="39"/>
        <v>#REF!</v>
      </c>
      <c r="H238" s="737" t="e">
        <f t="shared" si="39"/>
        <v>#REF!</v>
      </c>
      <c r="I238" s="737" t="e">
        <f t="shared" si="39"/>
        <v>#REF!</v>
      </c>
      <c r="J238" s="737" t="e">
        <f t="shared" si="39"/>
        <v>#REF!</v>
      </c>
      <c r="K238" s="737" t="e">
        <f t="shared" si="39"/>
        <v>#REF!</v>
      </c>
      <c r="L238" s="737" t="e">
        <f t="shared" si="39"/>
        <v>#REF!</v>
      </c>
      <c r="M238" s="737" t="e">
        <f t="shared" si="39"/>
        <v>#REF!</v>
      </c>
      <c r="N238" s="892" t="e">
        <f>SUM(L237)*D233/100+M237*D232/100+M237*D233/100</f>
        <v>#REF!</v>
      </c>
    </row>
    <row r="239" spans="1:14" ht="15.75" customHeight="1" thickBot="1">
      <c r="A239" s="1023" t="s">
        <v>129</v>
      </c>
      <c r="B239" s="944"/>
      <c r="C239" s="944"/>
      <c r="D239" s="944"/>
      <c r="E239" s="944"/>
      <c r="F239" s="944"/>
      <c r="G239" s="944"/>
      <c r="H239" s="944"/>
      <c r="I239" s="944"/>
      <c r="J239" s="944"/>
      <c r="K239" s="944"/>
      <c r="L239" s="944"/>
      <c r="M239" s="944"/>
      <c r="N239" s="1154"/>
    </row>
    <row r="240" spans="1:14" ht="15.75" customHeight="1">
      <c r="A240" s="1137"/>
      <c r="B240" s="910"/>
      <c r="C240" s="910"/>
      <c r="D240" s="910"/>
      <c r="E240" s="910"/>
      <c r="F240" s="910"/>
      <c r="G240" s="910"/>
      <c r="H240" s="910"/>
      <c r="I240" s="910"/>
      <c r="J240" s="910"/>
      <c r="K240" s="910"/>
      <c r="L240" s="910"/>
      <c r="M240" s="910"/>
      <c r="N240" s="1155"/>
    </row>
    <row r="241" spans="1:14" ht="15.75" customHeight="1">
      <c r="A241" s="1137"/>
      <c r="B241" s="910"/>
      <c r="C241" s="910"/>
      <c r="D241" s="910"/>
      <c r="E241" s="910"/>
      <c r="F241" s="910"/>
      <c r="G241" s="910"/>
      <c r="H241" s="910"/>
      <c r="I241" s="910"/>
      <c r="J241" s="910"/>
      <c r="K241" s="910"/>
      <c r="L241" s="910"/>
      <c r="M241" s="910"/>
      <c r="N241" s="1155"/>
    </row>
    <row r="242" spans="1:14" ht="12.75">
      <c r="A242" s="41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1"/>
    </row>
    <row r="243" spans="1:14" ht="19.5" thickBot="1">
      <c r="A243" s="992" t="s">
        <v>0</v>
      </c>
      <c r="B243" s="993"/>
      <c r="C243" s="994" t="s">
        <v>0</v>
      </c>
      <c r="D243" s="995"/>
      <c r="E243" s="996"/>
      <c r="F243" s="996"/>
      <c r="G243" s="992"/>
      <c r="H243" s="782"/>
      <c r="I243" s="782"/>
      <c r="J243" s="782"/>
      <c r="K243" s="782"/>
      <c r="L243" s="782"/>
      <c r="M243" s="782"/>
      <c r="N243" s="714" t="s">
        <v>145</v>
      </c>
    </row>
    <row r="244" spans="1:14" ht="43.5" customHeight="1" thickBot="1">
      <c r="A244" s="947" t="s">
        <v>134</v>
      </c>
      <c r="B244" s="716"/>
      <c r="C244" s="716"/>
      <c r="D244" s="716"/>
      <c r="E244" s="716"/>
      <c r="F244" s="716"/>
      <c r="G244" s="716"/>
      <c r="H244" s="715" t="s">
        <v>1</v>
      </c>
      <c r="I244" s="716"/>
      <c r="J244" s="719" t="str">
        <f>J3</f>
        <v>År 2011</v>
      </c>
      <c r="K244" s="720"/>
      <c r="L244" s="947" t="str">
        <f>L3</f>
        <v>Bihuset</v>
      </c>
      <c r="M244" s="716"/>
      <c r="N244" s="720"/>
    </row>
    <row r="245" spans="1:14" ht="15.75" customHeight="1" thickBot="1">
      <c r="A245" s="122"/>
      <c r="B245" s="808"/>
      <c r="C245" s="808"/>
      <c r="D245" s="808"/>
      <c r="E245" s="808"/>
      <c r="F245" s="808"/>
      <c r="G245" s="808"/>
      <c r="H245" s="808"/>
      <c r="I245" s="808"/>
      <c r="J245" s="808"/>
      <c r="K245" s="808"/>
      <c r="L245" s="808"/>
      <c r="M245" s="808"/>
      <c r="N245" s="2"/>
    </row>
    <row r="246" spans="1:14" ht="15.75" customHeight="1" thickBot="1">
      <c r="A246" s="997" t="s">
        <v>131</v>
      </c>
      <c r="B246" s="722" t="s">
        <v>47</v>
      </c>
      <c r="C246" s="723" t="s">
        <v>48</v>
      </c>
      <c r="D246" s="723" t="s">
        <v>49</v>
      </c>
      <c r="E246" s="723" t="s">
        <v>50</v>
      </c>
      <c r="F246" s="723" t="s">
        <v>51</v>
      </c>
      <c r="G246" s="723" t="s">
        <v>52</v>
      </c>
      <c r="H246" s="723" t="s">
        <v>53</v>
      </c>
      <c r="I246" s="723" t="s">
        <v>54</v>
      </c>
      <c r="J246" s="723" t="s">
        <v>55</v>
      </c>
      <c r="K246" s="723" t="s">
        <v>56</v>
      </c>
      <c r="L246" s="723" t="s">
        <v>57</v>
      </c>
      <c r="M246" s="723" t="s">
        <v>58</v>
      </c>
      <c r="N246" s="724" t="s">
        <v>216</v>
      </c>
    </row>
    <row r="247" spans="1:14" ht="15.75" customHeight="1">
      <c r="A247" s="997" t="s">
        <v>221</v>
      </c>
      <c r="B247" s="729" t="e">
        <f>'Budget år 2'!N250</f>
        <v>#REF!</v>
      </c>
      <c r="C247" s="729"/>
      <c r="D247" s="729"/>
      <c r="E247" s="729"/>
      <c r="F247" s="729"/>
      <c r="G247" s="729"/>
      <c r="H247" s="729"/>
      <c r="I247" s="729"/>
      <c r="J247" s="729"/>
      <c r="K247" s="729"/>
      <c r="L247" s="729"/>
      <c r="M247" s="729"/>
      <c r="N247" s="868"/>
    </row>
    <row r="248" spans="1:14" ht="15.75" customHeight="1" thickBot="1">
      <c r="A248" s="998" t="s">
        <v>0</v>
      </c>
      <c r="B248" s="861" t="s">
        <v>0</v>
      </c>
      <c r="C248" s="861"/>
      <c r="D248" s="861"/>
      <c r="E248" s="861"/>
      <c r="F248" s="861"/>
      <c r="G248" s="861"/>
      <c r="H248" s="861"/>
      <c r="I248" s="861"/>
      <c r="J248" s="861"/>
      <c r="K248" s="861"/>
      <c r="L248" s="861"/>
      <c r="M248" s="861"/>
      <c r="N248" s="873"/>
    </row>
    <row r="249" spans="1:14" ht="15.75" customHeight="1">
      <c r="A249" s="999" t="s">
        <v>168</v>
      </c>
      <c r="B249" s="737" t="e">
        <f aca="true" t="shared" si="40" ref="B249:N249">B68</f>
        <v>#REF!</v>
      </c>
      <c r="C249" s="737" t="e">
        <f t="shared" si="40"/>
        <v>#REF!</v>
      </c>
      <c r="D249" s="737" t="e">
        <f t="shared" si="40"/>
        <v>#REF!</v>
      </c>
      <c r="E249" s="737" t="e">
        <f t="shared" si="40"/>
        <v>#REF!</v>
      </c>
      <c r="F249" s="737" t="e">
        <f t="shared" si="40"/>
        <v>#REF!</v>
      </c>
      <c r="G249" s="737" t="e">
        <f t="shared" si="40"/>
        <v>#REF!</v>
      </c>
      <c r="H249" s="737" t="e">
        <f t="shared" si="40"/>
        <v>#REF!</v>
      </c>
      <c r="I249" s="737" t="e">
        <f t="shared" si="40"/>
        <v>#REF!</v>
      </c>
      <c r="J249" s="737" t="e">
        <f t="shared" si="40"/>
        <v>#REF!</v>
      </c>
      <c r="K249" s="737" t="e">
        <f t="shared" si="40"/>
        <v>#REF!</v>
      </c>
      <c r="L249" s="737" t="e">
        <f t="shared" si="40"/>
        <v>#REF!</v>
      </c>
      <c r="M249" s="737" t="e">
        <f t="shared" si="40"/>
        <v>#REF!</v>
      </c>
      <c r="N249" s="829" t="e">
        <f t="shared" si="40"/>
        <v>#REF!</v>
      </c>
    </row>
    <row r="250" spans="1:14" ht="15.75" customHeight="1">
      <c r="A250" s="999" t="s">
        <v>169</v>
      </c>
      <c r="B250" s="737" t="e">
        <f aca="true" t="shared" si="41" ref="B250:N250">B92</f>
        <v>#REF!</v>
      </c>
      <c r="C250" s="737" t="e">
        <f t="shared" si="41"/>
        <v>#REF!</v>
      </c>
      <c r="D250" s="737" t="e">
        <f t="shared" si="41"/>
        <v>#REF!</v>
      </c>
      <c r="E250" s="737" t="e">
        <f t="shared" si="41"/>
        <v>#REF!</v>
      </c>
      <c r="F250" s="737" t="e">
        <f t="shared" si="41"/>
        <v>#REF!</v>
      </c>
      <c r="G250" s="737" t="e">
        <f t="shared" si="41"/>
        <v>#REF!</v>
      </c>
      <c r="H250" s="737" t="e">
        <f t="shared" si="41"/>
        <v>#REF!</v>
      </c>
      <c r="I250" s="737" t="e">
        <f t="shared" si="41"/>
        <v>#REF!</v>
      </c>
      <c r="J250" s="737" t="e">
        <f t="shared" si="41"/>
        <v>#REF!</v>
      </c>
      <c r="K250" s="737" t="e">
        <f t="shared" si="41"/>
        <v>#REF!</v>
      </c>
      <c r="L250" s="737" t="e">
        <f t="shared" si="41"/>
        <v>#REF!</v>
      </c>
      <c r="M250" s="737" t="e">
        <f t="shared" si="41"/>
        <v>#REF!</v>
      </c>
      <c r="N250" s="829" t="e">
        <f t="shared" si="41"/>
        <v>#REF!</v>
      </c>
    </row>
    <row r="251" spans="1:14" ht="15.75" customHeight="1">
      <c r="A251" s="999" t="s">
        <v>98</v>
      </c>
      <c r="B251" s="737" t="e">
        <f>B247</f>
        <v>#REF!</v>
      </c>
      <c r="C251" s="737" t="e">
        <f aca="true" t="shared" si="42" ref="C251:N251">B93</f>
        <v>#REF!</v>
      </c>
      <c r="D251" s="737" t="e">
        <f t="shared" si="42"/>
        <v>#REF!</v>
      </c>
      <c r="E251" s="737" t="e">
        <f t="shared" si="42"/>
        <v>#REF!</v>
      </c>
      <c r="F251" s="737" t="e">
        <f t="shared" si="42"/>
        <v>#REF!</v>
      </c>
      <c r="G251" s="737" t="e">
        <f t="shared" si="42"/>
        <v>#REF!</v>
      </c>
      <c r="H251" s="737" t="e">
        <f t="shared" si="42"/>
        <v>#REF!</v>
      </c>
      <c r="I251" s="737" t="e">
        <f t="shared" si="42"/>
        <v>#REF!</v>
      </c>
      <c r="J251" s="737" t="e">
        <f t="shared" si="42"/>
        <v>#REF!</v>
      </c>
      <c r="K251" s="737" t="e">
        <f t="shared" si="42"/>
        <v>#REF!</v>
      </c>
      <c r="L251" s="737" t="e">
        <f t="shared" si="42"/>
        <v>#REF!</v>
      </c>
      <c r="M251" s="737" t="e">
        <f t="shared" si="42"/>
        <v>#REF!</v>
      </c>
      <c r="N251" s="829" t="e">
        <f t="shared" si="42"/>
        <v>#REF!</v>
      </c>
    </row>
    <row r="252" spans="1:14" ht="15.75" customHeight="1" thickBot="1">
      <c r="A252" s="1000" t="s">
        <v>0</v>
      </c>
      <c r="B252" s="863"/>
      <c r="C252" s="863"/>
      <c r="D252" s="863"/>
      <c r="E252" s="863"/>
      <c r="F252" s="863"/>
      <c r="G252" s="863"/>
      <c r="H252" s="863"/>
      <c r="I252" s="863"/>
      <c r="J252" s="863"/>
      <c r="K252" s="863"/>
      <c r="L252" s="863"/>
      <c r="M252" s="863"/>
      <c r="N252" s="977"/>
    </row>
    <row r="253" spans="1:14" ht="15.75" customHeight="1">
      <c r="A253" s="999" t="s">
        <v>167</v>
      </c>
      <c r="B253" s="737" t="e">
        <f aca="true" t="shared" si="43" ref="B253:N253">SUM(B247:B252)</f>
        <v>#REF!</v>
      </c>
      <c r="C253" s="737" t="e">
        <f t="shared" si="43"/>
        <v>#REF!</v>
      </c>
      <c r="D253" s="737" t="e">
        <f t="shared" si="43"/>
        <v>#REF!</v>
      </c>
      <c r="E253" s="737" t="e">
        <f t="shared" si="43"/>
        <v>#REF!</v>
      </c>
      <c r="F253" s="737" t="e">
        <f t="shared" si="43"/>
        <v>#REF!</v>
      </c>
      <c r="G253" s="737" t="e">
        <f t="shared" si="43"/>
        <v>#REF!</v>
      </c>
      <c r="H253" s="737" t="e">
        <f t="shared" si="43"/>
        <v>#REF!</v>
      </c>
      <c r="I253" s="737" t="e">
        <f t="shared" si="43"/>
        <v>#REF!</v>
      </c>
      <c r="J253" s="737" t="e">
        <f t="shared" si="43"/>
        <v>#REF!</v>
      </c>
      <c r="K253" s="737" t="e">
        <f t="shared" si="43"/>
        <v>#REF!</v>
      </c>
      <c r="L253" s="737" t="e">
        <f t="shared" si="43"/>
        <v>#REF!</v>
      </c>
      <c r="M253" s="737" t="e">
        <f t="shared" si="43"/>
        <v>#REF!</v>
      </c>
      <c r="N253" s="829" t="e">
        <f t="shared" si="43"/>
        <v>#REF!</v>
      </c>
    </row>
    <row r="254" spans="1:14" ht="15.75" customHeight="1" thickBot="1">
      <c r="A254" s="154"/>
      <c r="B254" s="155"/>
      <c r="C254" s="155"/>
      <c r="D254" s="155"/>
      <c r="E254" s="155"/>
      <c r="F254" s="155"/>
      <c r="G254" s="155"/>
      <c r="H254" s="155"/>
      <c r="I254" s="155"/>
      <c r="J254" s="155"/>
      <c r="K254" s="155"/>
      <c r="L254" s="155"/>
      <c r="M254" s="155"/>
      <c r="N254" s="129"/>
    </row>
    <row r="255" spans="1:14" ht="43.5" customHeight="1" thickBot="1">
      <c r="A255" s="947" t="s">
        <v>18</v>
      </c>
      <c r="B255" s="541"/>
      <c r="C255" s="716"/>
      <c r="D255" s="716"/>
      <c r="E255" s="716"/>
      <c r="F255" s="716"/>
      <c r="G255" s="542"/>
      <c r="H255" s="715" t="s">
        <v>1</v>
      </c>
      <c r="I255" s="541"/>
      <c r="J255" s="719" t="str">
        <f>J3</f>
        <v>År 2011</v>
      </c>
      <c r="K255" s="1001"/>
      <c r="L255" s="809" t="str">
        <f>L3</f>
        <v>Bihuset</v>
      </c>
      <c r="M255" s="786"/>
      <c r="N255" s="810" t="str">
        <f>N12</f>
        <v> </v>
      </c>
    </row>
    <row r="256" spans="1:14" ht="13.5" thickBot="1">
      <c r="A256" s="1002"/>
      <c r="B256" s="1003"/>
      <c r="C256" s="1003"/>
      <c r="D256" s="1003"/>
      <c r="E256" s="1003"/>
      <c r="F256" s="1003"/>
      <c r="G256" s="1003"/>
      <c r="H256" s="1003"/>
      <c r="I256" s="1003"/>
      <c r="J256" s="1003"/>
      <c r="K256" s="1003"/>
      <c r="L256" s="1003"/>
      <c r="M256" s="1003"/>
      <c r="N256" s="1004"/>
    </row>
    <row r="257" spans="1:14" ht="15.75" customHeight="1" thickBot="1">
      <c r="A257" s="889"/>
      <c r="B257" s="801" t="s">
        <v>47</v>
      </c>
      <c r="C257" s="723" t="s">
        <v>48</v>
      </c>
      <c r="D257" s="802" t="s">
        <v>49</v>
      </c>
      <c r="E257" s="802" t="s">
        <v>50</v>
      </c>
      <c r="F257" s="802" t="s">
        <v>51</v>
      </c>
      <c r="G257" s="802" t="s">
        <v>52</v>
      </c>
      <c r="H257" s="802" t="s">
        <v>53</v>
      </c>
      <c r="I257" s="802" t="s">
        <v>54</v>
      </c>
      <c r="J257" s="802" t="s">
        <v>55</v>
      </c>
      <c r="K257" s="802" t="s">
        <v>56</v>
      </c>
      <c r="L257" s="802" t="s">
        <v>57</v>
      </c>
      <c r="M257" s="802" t="s">
        <v>58</v>
      </c>
      <c r="N257" s="803" t="s">
        <v>216</v>
      </c>
    </row>
    <row r="258" spans="1:14" ht="15.75" customHeight="1">
      <c r="A258" s="1005" t="s">
        <v>300</v>
      </c>
      <c r="B258" s="1006" t="e">
        <f>('Budget år 2'!N262)+('Budget år 2'!N263+'Budget år 2'!N264+'Budget år 2'!N265)</f>
        <v>#REF!</v>
      </c>
      <c r="C258" s="828" t="s">
        <v>0</v>
      </c>
      <c r="D258" s="1006"/>
      <c r="E258" s="1006"/>
      <c r="F258" s="1006"/>
      <c r="G258" s="1006"/>
      <c r="H258" s="1006"/>
      <c r="I258" s="1006"/>
      <c r="J258" s="1006"/>
      <c r="K258" s="1006"/>
      <c r="L258" s="1006"/>
      <c r="M258" s="1006"/>
      <c r="N258" s="1007"/>
    </row>
    <row r="259" spans="1:14" ht="15.75" customHeight="1">
      <c r="A259" s="999" t="s">
        <v>170</v>
      </c>
      <c r="B259" s="828">
        <f>'Företagsfakta '!$K$23</f>
        <v>0</v>
      </c>
      <c r="C259" s="828">
        <f>'Företagsfakta '!$K$23</f>
        <v>0</v>
      </c>
      <c r="D259" s="828">
        <f>'Företagsfakta '!$K$23</f>
        <v>0</v>
      </c>
      <c r="E259" s="828">
        <f>'Företagsfakta '!$K$23</f>
        <v>0</v>
      </c>
      <c r="F259" s="828">
        <f>'Företagsfakta '!$K$23</f>
        <v>0</v>
      </c>
      <c r="G259" s="828">
        <f>'Företagsfakta '!$K$23</f>
        <v>0</v>
      </c>
      <c r="H259" s="828">
        <f>'Företagsfakta '!$K$23</f>
        <v>0</v>
      </c>
      <c r="I259" s="828">
        <f>'Företagsfakta '!$K$23</f>
        <v>0</v>
      </c>
      <c r="J259" s="828">
        <f>'Företagsfakta '!$K$23</f>
        <v>0</v>
      </c>
      <c r="K259" s="828">
        <f>'Företagsfakta '!$K$23</f>
        <v>0</v>
      </c>
      <c r="L259" s="828">
        <f>'Företagsfakta '!$K$23</f>
        <v>0</v>
      </c>
      <c r="M259" s="828">
        <f>'Företagsfakta '!$K$23</f>
        <v>0</v>
      </c>
      <c r="N259" s="829">
        <f>SUM(B259:M259)</f>
        <v>0</v>
      </c>
    </row>
    <row r="260" spans="1:14" ht="15.75" customHeight="1">
      <c r="A260" s="999" t="s">
        <v>171</v>
      </c>
      <c r="B260" s="737">
        <f>('Företagsfakta '!$I$13*'Företagsfakta '!$I20/1200)+('Företagsfakta '!$J$13*'Företagsfakta '!$J20/1200)+('Företagsfakta '!$K$13*'Företagsfakta '!$K20/1200)</f>
        <v>0</v>
      </c>
      <c r="C260" s="737">
        <f>('Företagsfakta '!$I$13*'Företagsfakta '!$I20/1200)+('Företagsfakta '!$J$13*'Företagsfakta '!$J20/1200)+('Företagsfakta '!$K$13*'Företagsfakta '!$K20/1200)</f>
        <v>0</v>
      </c>
      <c r="D260" s="737">
        <f>('Företagsfakta '!$I$13*'Företagsfakta '!$I20/1200)+('Företagsfakta '!$J$13*'Företagsfakta '!$J20/1200)+('Företagsfakta '!$K$13*'Företagsfakta '!$K20/1200)</f>
        <v>0</v>
      </c>
      <c r="E260" s="737">
        <f>('Företagsfakta '!$I$13*'Företagsfakta '!$I20/1200)+('Företagsfakta '!$J$13*'Företagsfakta '!$J20/1200)+('Företagsfakta '!$K$13*'Företagsfakta '!$K20/1200)</f>
        <v>0</v>
      </c>
      <c r="F260" s="737">
        <f>('Företagsfakta '!$I$13*'Företagsfakta '!$I20/1200)+('Företagsfakta '!$J$13*'Företagsfakta '!$J20/1200)+('Företagsfakta '!$K$13*'Företagsfakta '!$K20/1200)</f>
        <v>0</v>
      </c>
      <c r="G260" s="737">
        <f>('Företagsfakta '!$I$13*'Företagsfakta '!$I20/1200)+('Företagsfakta '!$J$13*'Företagsfakta '!$J20/1200)+('Företagsfakta '!$K$13*'Företagsfakta '!$K20/1200)</f>
        <v>0</v>
      </c>
      <c r="H260" s="737">
        <f>('Företagsfakta '!$I$13*'Företagsfakta '!$I20/1200)+('Företagsfakta '!$J$13*'Företagsfakta '!$J20/1200)+('Företagsfakta '!$K$13*'Företagsfakta '!$K20/1200)</f>
        <v>0</v>
      </c>
      <c r="I260" s="737">
        <f>('Företagsfakta '!$I$13*'Företagsfakta '!$I20/1200)+('Företagsfakta '!$J$13*'Företagsfakta '!$J20/1200)+('Företagsfakta '!$K$13*'Företagsfakta '!$K20/1200)</f>
        <v>0</v>
      </c>
      <c r="J260" s="737">
        <f>('Företagsfakta '!$I$13*'Företagsfakta '!$I20/1200)+('Företagsfakta '!$J$13*'Företagsfakta '!$J20/1200)+('Företagsfakta '!$K$13*'Företagsfakta '!$K20/1200)</f>
        <v>0</v>
      </c>
      <c r="K260" s="737">
        <f>('Företagsfakta '!$I$13*'Företagsfakta '!$I20/1200)+('Företagsfakta '!$J$13*'Företagsfakta '!$J20/1200)+('Företagsfakta '!$K$13*'Företagsfakta '!$K20/1200)</f>
        <v>0</v>
      </c>
      <c r="L260" s="737">
        <f>('Företagsfakta '!$I$13*'Företagsfakta '!$I20/1200)+('Företagsfakta '!$J$13*'Företagsfakta '!$J20/1200)+('Företagsfakta '!$K$13*'Företagsfakta '!$K20/1200)</f>
        <v>0</v>
      </c>
      <c r="M260" s="737">
        <f>('Företagsfakta '!$I$13*'Företagsfakta '!$I20/1200)+('Företagsfakta '!$J$13*'Företagsfakta '!$J20/1200)+('Företagsfakta '!$K$13*'Företagsfakta '!$K20/1200)</f>
        <v>0</v>
      </c>
      <c r="N260" s="829">
        <f>SUM(B260:M260)</f>
        <v>0</v>
      </c>
    </row>
    <row r="261" spans="1:14" ht="15.75" customHeight="1" thickBot="1">
      <c r="A261" s="1000" t="s">
        <v>172</v>
      </c>
      <c r="B261" s="863" t="e">
        <f>('Företagsfakta '!$K$15+'Företagsfakta '!#REF!-($N$259/2))*'Företagsfakta '!$K$22/1200</f>
        <v>#REF!</v>
      </c>
      <c r="C261" s="863" t="e">
        <f>('Företagsfakta '!$K$15+'Företagsfakta '!#REF!-($N$259/2))*'Företagsfakta '!$K$22/1200</f>
        <v>#REF!</v>
      </c>
      <c r="D261" s="863" t="e">
        <f>('Företagsfakta '!$K$15+'Företagsfakta '!#REF!-($N$259/2))*'Företagsfakta '!$K$22/1200</f>
        <v>#REF!</v>
      </c>
      <c r="E261" s="863" t="e">
        <f>('Företagsfakta '!$K$15+'Företagsfakta '!#REF!-($N$259/2))*'Företagsfakta '!$K$22/1200</f>
        <v>#REF!</v>
      </c>
      <c r="F261" s="863" t="e">
        <f>('Företagsfakta '!$K$15+'Företagsfakta '!#REF!-($N$259/2))*'Företagsfakta '!$K$22/1200</f>
        <v>#REF!</v>
      </c>
      <c r="G261" s="863" t="e">
        <f>('Företagsfakta '!$K$15+'Företagsfakta '!#REF!-($N$259/2))*'Företagsfakta '!$K$22/1200</f>
        <v>#REF!</v>
      </c>
      <c r="H261" s="863" t="e">
        <f>('Företagsfakta '!$K$15+'Företagsfakta '!#REF!-($N$259/2))*'Företagsfakta '!$K$22/1200</f>
        <v>#REF!</v>
      </c>
      <c r="I261" s="863" t="e">
        <f>('Företagsfakta '!$K$15+'Företagsfakta '!#REF!-($N$259/2))*'Företagsfakta '!$K$22/1200</f>
        <v>#REF!</v>
      </c>
      <c r="J261" s="863" t="e">
        <f>('Företagsfakta '!$K$15+'Företagsfakta '!#REF!-($N$259/2))*'Företagsfakta '!$K$22/1200</f>
        <v>#REF!</v>
      </c>
      <c r="K261" s="863" t="e">
        <f>('Företagsfakta '!$K$15+'Företagsfakta '!#REF!-($N$259/2))*'Företagsfakta '!$K$22/1200</f>
        <v>#REF!</v>
      </c>
      <c r="L261" s="863" t="e">
        <f>('Företagsfakta '!$K$15+'Företagsfakta '!#REF!-($N$259/2))*'Företagsfakta '!$K$22/1200</f>
        <v>#REF!</v>
      </c>
      <c r="M261" s="863" t="e">
        <f>('Företagsfakta '!$K$15+'Företagsfakta '!#REF!-($N$259/2))*'Företagsfakta '!$K$22/1200</f>
        <v>#REF!</v>
      </c>
      <c r="N261" s="740" t="e">
        <f>SUM(B261:M261)</f>
        <v>#REF!</v>
      </c>
    </row>
    <row r="262" spans="1:14" ht="15.75" customHeight="1">
      <c r="A262" s="1008" t="s">
        <v>0</v>
      </c>
      <c r="B262" s="886"/>
      <c r="C262" s="886"/>
      <c r="D262" s="886"/>
      <c r="E262" s="886"/>
      <c r="F262" s="886"/>
      <c r="G262" s="886"/>
      <c r="H262" s="886" t="s">
        <v>0</v>
      </c>
      <c r="I262" s="886"/>
      <c r="J262" s="886"/>
      <c r="K262" s="886"/>
      <c r="L262" s="886"/>
      <c r="M262" s="886"/>
      <c r="N262" s="826" t="s">
        <v>0</v>
      </c>
    </row>
    <row r="263" spans="1:14" ht="15.75" customHeight="1">
      <c r="A263" s="1009" t="s">
        <v>174</v>
      </c>
      <c r="B263" s="828"/>
      <c r="C263" s="737">
        <f aca="true" t="shared" si="44" ref="C263:N263">B9+B18</f>
        <v>0</v>
      </c>
      <c r="D263" s="737">
        <f t="shared" si="44"/>
        <v>0</v>
      </c>
      <c r="E263" s="737">
        <f t="shared" si="44"/>
        <v>0</v>
      </c>
      <c r="F263" s="737">
        <f t="shared" si="44"/>
        <v>0</v>
      </c>
      <c r="G263" s="737">
        <f t="shared" si="44"/>
        <v>0</v>
      </c>
      <c r="H263" s="737">
        <f t="shared" si="44"/>
        <v>0</v>
      </c>
      <c r="I263" s="737">
        <f t="shared" si="44"/>
        <v>0</v>
      </c>
      <c r="J263" s="737">
        <f t="shared" si="44"/>
        <v>0</v>
      </c>
      <c r="K263" s="737">
        <f t="shared" si="44"/>
        <v>0</v>
      </c>
      <c r="L263" s="737">
        <f t="shared" si="44"/>
        <v>0</v>
      </c>
      <c r="M263" s="737">
        <f t="shared" si="44"/>
        <v>0</v>
      </c>
      <c r="N263" s="829">
        <f t="shared" si="44"/>
        <v>0</v>
      </c>
    </row>
    <row r="264" spans="1:14" ht="15.75" customHeight="1">
      <c r="A264" s="999" t="s">
        <v>239</v>
      </c>
      <c r="B264" s="828"/>
      <c r="C264" s="737" t="e">
        <f aca="true" t="shared" si="45" ref="C264:N264">-B66</f>
        <v>#REF!</v>
      </c>
      <c r="D264" s="737" t="e">
        <f t="shared" si="45"/>
        <v>#REF!</v>
      </c>
      <c r="E264" s="737" t="e">
        <f t="shared" si="45"/>
        <v>#REF!</v>
      </c>
      <c r="F264" s="737" t="e">
        <f t="shared" si="45"/>
        <v>#REF!</v>
      </c>
      <c r="G264" s="737" t="e">
        <f t="shared" si="45"/>
        <v>#REF!</v>
      </c>
      <c r="H264" s="737" t="e">
        <f t="shared" si="45"/>
        <v>#REF!</v>
      </c>
      <c r="I264" s="737" t="e">
        <f t="shared" si="45"/>
        <v>#REF!</v>
      </c>
      <c r="J264" s="737" t="e">
        <f t="shared" si="45"/>
        <v>#REF!</v>
      </c>
      <c r="K264" s="737" t="e">
        <f t="shared" si="45"/>
        <v>#REF!</v>
      </c>
      <c r="L264" s="737" t="e">
        <f t="shared" si="45"/>
        <v>#REF!</v>
      </c>
      <c r="M264" s="737" t="e">
        <f t="shared" si="45"/>
        <v>#REF!</v>
      </c>
      <c r="N264" s="829" t="e">
        <f t="shared" si="45"/>
        <v>#REF!</v>
      </c>
    </row>
    <row r="265" spans="1:14" ht="15.75" customHeight="1">
      <c r="A265" s="999" t="s">
        <v>238</v>
      </c>
      <c r="B265" s="828"/>
      <c r="C265" s="737" t="e">
        <f aca="true" t="shared" si="46" ref="C265:N265">-(B31+B41)</f>
        <v>#REF!</v>
      </c>
      <c r="D265" s="737" t="e">
        <f t="shared" si="46"/>
        <v>#REF!</v>
      </c>
      <c r="E265" s="737" t="e">
        <f t="shared" si="46"/>
        <v>#REF!</v>
      </c>
      <c r="F265" s="737" t="e">
        <f t="shared" si="46"/>
        <v>#REF!</v>
      </c>
      <c r="G265" s="737" t="e">
        <f t="shared" si="46"/>
        <v>#REF!</v>
      </c>
      <c r="H265" s="737" t="e">
        <f t="shared" si="46"/>
        <v>#REF!</v>
      </c>
      <c r="I265" s="737" t="e">
        <f t="shared" si="46"/>
        <v>#REF!</v>
      </c>
      <c r="J265" s="737" t="e">
        <f t="shared" si="46"/>
        <v>#REF!</v>
      </c>
      <c r="K265" s="737" t="e">
        <f t="shared" si="46"/>
        <v>#REF!</v>
      </c>
      <c r="L265" s="737" t="e">
        <f t="shared" si="46"/>
        <v>#REF!</v>
      </c>
      <c r="M265" s="737" t="e">
        <f t="shared" si="46"/>
        <v>#REF!</v>
      </c>
      <c r="N265" s="829" t="e">
        <f t="shared" si="46"/>
        <v>#REF!</v>
      </c>
    </row>
    <row r="266" spans="1:14" ht="15.75" customHeight="1">
      <c r="A266" s="999" t="s">
        <v>173</v>
      </c>
      <c r="B266" s="737" t="s">
        <v>0</v>
      </c>
      <c r="C266" s="737" t="e">
        <f aca="true" t="shared" si="47" ref="C266:N266">-B121</f>
        <v>#REF!</v>
      </c>
      <c r="D266" s="737" t="e">
        <f t="shared" si="47"/>
        <v>#REF!</v>
      </c>
      <c r="E266" s="737" t="e">
        <f t="shared" si="47"/>
        <v>#REF!</v>
      </c>
      <c r="F266" s="737" t="e">
        <f t="shared" si="47"/>
        <v>#REF!</v>
      </c>
      <c r="G266" s="737" t="e">
        <f t="shared" si="47"/>
        <v>#REF!</v>
      </c>
      <c r="H266" s="737" t="e">
        <f t="shared" si="47"/>
        <v>#REF!</v>
      </c>
      <c r="I266" s="737" t="e">
        <f t="shared" si="47"/>
        <v>#REF!</v>
      </c>
      <c r="J266" s="737" t="e">
        <f t="shared" si="47"/>
        <v>#REF!</v>
      </c>
      <c r="K266" s="737" t="e">
        <f t="shared" si="47"/>
        <v>#REF!</v>
      </c>
      <c r="L266" s="737" t="e">
        <f t="shared" si="47"/>
        <v>#REF!</v>
      </c>
      <c r="M266" s="737" t="e">
        <f t="shared" si="47"/>
        <v>#REF!</v>
      </c>
      <c r="N266" s="829" t="e">
        <f t="shared" si="47"/>
        <v>#REF!</v>
      </c>
    </row>
    <row r="267" spans="1:14" ht="15.75" customHeight="1">
      <c r="A267" s="999" t="s">
        <v>175</v>
      </c>
      <c r="B267" s="828" t="e">
        <f aca="true" t="shared" si="48" ref="B267:N267">B122</f>
        <v>#REF!</v>
      </c>
      <c r="C267" s="828" t="e">
        <f t="shared" si="48"/>
        <v>#REF!</v>
      </c>
      <c r="D267" s="828" t="e">
        <f t="shared" si="48"/>
        <v>#REF!</v>
      </c>
      <c r="E267" s="828" t="e">
        <f t="shared" si="48"/>
        <v>#REF!</v>
      </c>
      <c r="F267" s="828" t="e">
        <f t="shared" si="48"/>
        <v>#REF!</v>
      </c>
      <c r="G267" s="828" t="e">
        <f t="shared" si="48"/>
        <v>#REF!</v>
      </c>
      <c r="H267" s="828" t="e">
        <f t="shared" si="48"/>
        <v>#REF!</v>
      </c>
      <c r="I267" s="828" t="e">
        <f t="shared" si="48"/>
        <v>#REF!</v>
      </c>
      <c r="J267" s="828" t="e">
        <f t="shared" si="48"/>
        <v>#REF!</v>
      </c>
      <c r="K267" s="828" t="e">
        <f t="shared" si="48"/>
        <v>#REF!</v>
      </c>
      <c r="L267" s="828" t="e">
        <f t="shared" si="48"/>
        <v>#REF!</v>
      </c>
      <c r="M267" s="828" t="e">
        <f t="shared" si="48"/>
        <v>#REF!</v>
      </c>
      <c r="N267" s="829" t="e">
        <f t="shared" si="48"/>
        <v>#REF!</v>
      </c>
    </row>
    <row r="268" spans="1:14" ht="15.75" customHeight="1">
      <c r="A268" s="1008" t="s">
        <v>176</v>
      </c>
      <c r="B268" s="1010">
        <f>'Företagsfakta '!$K$18/12</f>
        <v>0</v>
      </c>
      <c r="C268" s="1010">
        <f>'Företagsfakta '!$K$18/12</f>
        <v>0</v>
      </c>
      <c r="D268" s="1010">
        <f>'Företagsfakta '!$K$18/12</f>
        <v>0</v>
      </c>
      <c r="E268" s="1010">
        <f>'Företagsfakta '!$K$18/12</f>
        <v>0</v>
      </c>
      <c r="F268" s="1010">
        <f>'Företagsfakta '!$K$18/12</f>
        <v>0</v>
      </c>
      <c r="G268" s="1010">
        <f>'Företagsfakta '!$K$18/12</f>
        <v>0</v>
      </c>
      <c r="H268" s="1010">
        <f>'Företagsfakta '!$K$18/12</f>
        <v>0</v>
      </c>
      <c r="I268" s="1010">
        <f>'Företagsfakta '!$K$18/12</f>
        <v>0</v>
      </c>
      <c r="J268" s="1010">
        <f>'Företagsfakta '!$K$18/12</f>
        <v>0</v>
      </c>
      <c r="K268" s="1010">
        <f>'Företagsfakta '!$K$18/12</f>
        <v>0</v>
      </c>
      <c r="L268" s="1010">
        <f>'Företagsfakta '!$K$18/12</f>
        <v>0</v>
      </c>
      <c r="M268" s="1010">
        <f>'Företagsfakta '!$K$18/12</f>
        <v>0</v>
      </c>
      <c r="N268" s="826">
        <f>SUM(B268:M268)</f>
        <v>0</v>
      </c>
    </row>
    <row r="269" spans="1:14" ht="15.75" customHeight="1" thickBot="1">
      <c r="A269" s="1000" t="s">
        <v>177</v>
      </c>
      <c r="B269" s="739" t="e">
        <f aca="true" t="shared" si="49" ref="B269:M269">SUM(B258:B267)-B268</f>
        <v>#REF!</v>
      </c>
      <c r="C269" s="739" t="e">
        <f t="shared" si="49"/>
        <v>#REF!</v>
      </c>
      <c r="D269" s="739" t="e">
        <f t="shared" si="49"/>
        <v>#REF!</v>
      </c>
      <c r="E269" s="739" t="e">
        <f t="shared" si="49"/>
        <v>#REF!</v>
      </c>
      <c r="F269" s="739" t="e">
        <f t="shared" si="49"/>
        <v>#REF!</v>
      </c>
      <c r="G269" s="739" t="e">
        <f t="shared" si="49"/>
        <v>#REF!</v>
      </c>
      <c r="H269" s="739" t="e">
        <f t="shared" si="49"/>
        <v>#REF!</v>
      </c>
      <c r="I269" s="739" t="e">
        <f t="shared" si="49"/>
        <v>#REF!</v>
      </c>
      <c r="J269" s="739" t="e">
        <f t="shared" si="49"/>
        <v>#REF!</v>
      </c>
      <c r="K269" s="739" t="e">
        <f t="shared" si="49"/>
        <v>#REF!</v>
      </c>
      <c r="L269" s="739" t="e">
        <f t="shared" si="49"/>
        <v>#REF!</v>
      </c>
      <c r="M269" s="739" t="e">
        <f t="shared" si="49"/>
        <v>#REF!</v>
      </c>
      <c r="N269" s="740" t="e">
        <f>SUM(N258:N267)</f>
        <v>#REF!</v>
      </c>
    </row>
    <row r="270" spans="1:14" ht="15.75" customHeight="1">
      <c r="A270" s="741"/>
      <c r="B270" s="737"/>
      <c r="C270" s="737"/>
      <c r="D270" s="737"/>
      <c r="E270" s="737"/>
      <c r="F270" s="737"/>
      <c r="G270" s="737"/>
      <c r="H270" s="737"/>
      <c r="I270" s="737"/>
      <c r="J270" s="737"/>
      <c r="K270" s="737"/>
      <c r="L270" s="737"/>
      <c r="M270" s="737"/>
      <c r="N270" s="737"/>
    </row>
    <row r="271" spans="1:14" ht="15.75" customHeight="1">
      <c r="A271" s="741"/>
      <c r="B271" s="737"/>
      <c r="C271" s="737"/>
      <c r="D271" s="737"/>
      <c r="E271" s="737"/>
      <c r="F271" s="737"/>
      <c r="G271" s="737"/>
      <c r="H271" s="737"/>
      <c r="I271" s="737"/>
      <c r="J271" s="737"/>
      <c r="K271" s="737"/>
      <c r="L271" s="737"/>
      <c r="M271" s="737"/>
      <c r="N271" s="737"/>
    </row>
    <row r="272" spans="1:14" ht="12.7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844"/>
    </row>
    <row r="273" spans="1:14" ht="19.5" thickBot="1">
      <c r="A273" s="1011" t="s">
        <v>0</v>
      </c>
      <c r="B273" s="1011"/>
      <c r="C273" s="1011"/>
      <c r="D273" s="1011"/>
      <c r="E273" s="992" t="s">
        <v>0</v>
      </c>
      <c r="F273" s="1012"/>
      <c r="G273" s="1013"/>
      <c r="H273" s="1014"/>
      <c r="I273" s="1015"/>
      <c r="J273" s="1015"/>
      <c r="K273" s="992"/>
      <c r="L273" s="46"/>
      <c r="M273" s="46"/>
      <c r="N273" s="1016" t="s">
        <v>264</v>
      </c>
    </row>
    <row r="274" spans="1:14" ht="43.5" customHeight="1" thickBot="1">
      <c r="A274" s="715" t="s">
        <v>135</v>
      </c>
      <c r="B274" s="716"/>
      <c r="C274" s="716"/>
      <c r="D274" s="716"/>
      <c r="E274" s="716"/>
      <c r="F274" s="716"/>
      <c r="G274" s="720"/>
      <c r="H274" s="715" t="s">
        <v>1</v>
      </c>
      <c r="I274" s="716"/>
      <c r="J274" s="719" t="str">
        <f>J255</f>
        <v>År 2011</v>
      </c>
      <c r="K274" s="720"/>
      <c r="L274" s="809" t="str">
        <f>L3</f>
        <v>Bihuset</v>
      </c>
      <c r="M274" s="789"/>
      <c r="N274" s="810" t="str">
        <f>N12</f>
        <v> </v>
      </c>
    </row>
    <row r="275" spans="1:14" ht="15.75" customHeight="1" thickBot="1">
      <c r="A275" s="840" t="s">
        <v>180</v>
      </c>
      <c r="B275" s="722" t="s">
        <v>47</v>
      </c>
      <c r="C275" s="723" t="s">
        <v>48</v>
      </c>
      <c r="D275" s="723" t="s">
        <v>49</v>
      </c>
      <c r="E275" s="723" t="s">
        <v>50</v>
      </c>
      <c r="F275" s="723" t="s">
        <v>51</v>
      </c>
      <c r="G275" s="723" t="s">
        <v>52</v>
      </c>
      <c r="H275" s="723" t="s">
        <v>53</v>
      </c>
      <c r="I275" s="723" t="s">
        <v>54</v>
      </c>
      <c r="J275" s="723" t="s">
        <v>55</v>
      </c>
      <c r="K275" s="723" t="s">
        <v>56</v>
      </c>
      <c r="L275" s="723" t="s">
        <v>57</v>
      </c>
      <c r="M275" s="723" t="s">
        <v>58</v>
      </c>
      <c r="N275" s="724" t="s">
        <v>212</v>
      </c>
    </row>
    <row r="276" spans="1:14" ht="15.75" customHeight="1">
      <c r="A276" s="840" t="s">
        <v>243</v>
      </c>
      <c r="B276" s="1017">
        <f>'Företagsfakta '!K12</f>
        <v>0</v>
      </c>
      <c r="C276" s="1325"/>
      <c r="D276" s="1325"/>
      <c r="E276" s="1325"/>
      <c r="F276" s="1325"/>
      <c r="G276" s="1325"/>
      <c r="H276" s="1325"/>
      <c r="I276" s="1325"/>
      <c r="J276" s="1325"/>
      <c r="K276" s="1325"/>
      <c r="L276" s="1325"/>
      <c r="M276" s="1325"/>
      <c r="N276" s="829">
        <f>SUM(B276:M276)</f>
        <v>0</v>
      </c>
    </row>
    <row r="277" spans="1:14" ht="15.75" customHeight="1">
      <c r="A277" s="840" t="s">
        <v>241</v>
      </c>
      <c r="B277" s="1017" t="e">
        <f>'Budget år 2'!N275</f>
        <v>#REF!</v>
      </c>
      <c r="C277" s="1018"/>
      <c r="D277" s="1018"/>
      <c r="E277" s="1018"/>
      <c r="F277" s="1018"/>
      <c r="G277" s="1018"/>
      <c r="H277" s="1018"/>
      <c r="I277" s="1018"/>
      <c r="J277" s="1018"/>
      <c r="K277" s="1018"/>
      <c r="L277" s="1018"/>
      <c r="M277" s="1018"/>
      <c r="N277" s="1019"/>
    </row>
    <row r="278" spans="1:14" ht="15.75" customHeight="1">
      <c r="A278" s="840" t="s">
        <v>236</v>
      </c>
      <c r="B278" s="828" t="e">
        <f>'Företagsfakta '!#REF!+'Företagsfakta '!J13</f>
        <v>#REF!</v>
      </c>
      <c r="C278" s="828"/>
      <c r="D278" s="828"/>
      <c r="E278" s="828"/>
      <c r="F278" s="828"/>
      <c r="G278" s="828"/>
      <c r="H278" s="737"/>
      <c r="I278" s="828"/>
      <c r="J278" s="828"/>
      <c r="K278" s="828"/>
      <c r="L278" s="828"/>
      <c r="M278" s="828"/>
      <c r="N278" s="829" t="e">
        <f>B277+B278-N259</f>
        <v>#REF!</v>
      </c>
    </row>
    <row r="279" spans="1:14" ht="15.75" customHeight="1">
      <c r="A279" s="840" t="s">
        <v>181</v>
      </c>
      <c r="B279" s="737" t="e">
        <f aca="true" t="shared" si="50" ref="B279:M279">B226</f>
        <v>#REF!</v>
      </c>
      <c r="C279" s="737" t="e">
        <f t="shared" si="50"/>
        <v>#REF!</v>
      </c>
      <c r="D279" s="737" t="e">
        <f t="shared" si="50"/>
        <v>#REF!</v>
      </c>
      <c r="E279" s="737">
        <f t="shared" si="50"/>
        <v>0</v>
      </c>
      <c r="F279" s="737">
        <f t="shared" si="50"/>
        <v>0</v>
      </c>
      <c r="G279" s="737">
        <f t="shared" si="50"/>
        <v>0</v>
      </c>
      <c r="H279" s="737">
        <f t="shared" si="50"/>
        <v>0</v>
      </c>
      <c r="I279" s="737">
        <f t="shared" si="50"/>
        <v>0</v>
      </c>
      <c r="J279" s="737">
        <f t="shared" si="50"/>
        <v>0</v>
      </c>
      <c r="K279" s="737">
        <f t="shared" si="50"/>
        <v>0</v>
      </c>
      <c r="L279" s="737">
        <f t="shared" si="50"/>
        <v>0</v>
      </c>
      <c r="M279" s="737">
        <f t="shared" si="50"/>
        <v>0</v>
      </c>
      <c r="N279" s="829" t="e">
        <f>SUM(B279:M279)</f>
        <v>#REF!</v>
      </c>
    </row>
    <row r="280" spans="1:14" ht="15.75" customHeight="1">
      <c r="A280" s="840" t="s">
        <v>209</v>
      </c>
      <c r="B280" s="737" t="e">
        <f aca="true" t="shared" si="51" ref="B280:M280">-B238</f>
        <v>#REF!</v>
      </c>
      <c r="C280" s="737" t="e">
        <f t="shared" si="51"/>
        <v>#REF!</v>
      </c>
      <c r="D280" s="737" t="e">
        <f t="shared" si="51"/>
        <v>#REF!</v>
      </c>
      <c r="E280" s="737" t="e">
        <f t="shared" si="51"/>
        <v>#REF!</v>
      </c>
      <c r="F280" s="737" t="e">
        <f t="shared" si="51"/>
        <v>#REF!</v>
      </c>
      <c r="G280" s="737" t="e">
        <f t="shared" si="51"/>
        <v>#REF!</v>
      </c>
      <c r="H280" s="737" t="e">
        <f t="shared" si="51"/>
        <v>#REF!</v>
      </c>
      <c r="I280" s="737" t="e">
        <f t="shared" si="51"/>
        <v>#REF!</v>
      </c>
      <c r="J280" s="737" t="e">
        <f t="shared" si="51"/>
        <v>#REF!</v>
      </c>
      <c r="K280" s="737" t="e">
        <f t="shared" si="51"/>
        <v>#REF!</v>
      </c>
      <c r="L280" s="737" t="e">
        <f t="shared" si="51"/>
        <v>#REF!</v>
      </c>
      <c r="M280" s="737" t="e">
        <f t="shared" si="51"/>
        <v>#REF!</v>
      </c>
      <c r="N280" s="829" t="e">
        <f>SUM(B280:M280)</f>
        <v>#REF!</v>
      </c>
    </row>
    <row r="281" spans="1:14" ht="15.75" customHeight="1">
      <c r="A281" s="840" t="s">
        <v>182</v>
      </c>
      <c r="B281" s="737" t="e">
        <f aca="true" t="shared" si="52" ref="B281:M281">-B253</f>
        <v>#REF!</v>
      </c>
      <c r="C281" s="737" t="e">
        <f t="shared" si="52"/>
        <v>#REF!</v>
      </c>
      <c r="D281" s="737" t="e">
        <f t="shared" si="52"/>
        <v>#REF!</v>
      </c>
      <c r="E281" s="737" t="e">
        <f t="shared" si="52"/>
        <v>#REF!</v>
      </c>
      <c r="F281" s="737" t="e">
        <f t="shared" si="52"/>
        <v>#REF!</v>
      </c>
      <c r="G281" s="737" t="e">
        <f t="shared" si="52"/>
        <v>#REF!</v>
      </c>
      <c r="H281" s="737" t="e">
        <f t="shared" si="52"/>
        <v>#REF!</v>
      </c>
      <c r="I281" s="737" t="e">
        <f t="shared" si="52"/>
        <v>#REF!</v>
      </c>
      <c r="J281" s="737" t="e">
        <f t="shared" si="52"/>
        <v>#REF!</v>
      </c>
      <c r="K281" s="737" t="e">
        <f t="shared" si="52"/>
        <v>#REF!</v>
      </c>
      <c r="L281" s="737" t="e">
        <f t="shared" si="52"/>
        <v>#REF!</v>
      </c>
      <c r="M281" s="737" t="e">
        <f t="shared" si="52"/>
        <v>#REF!</v>
      </c>
      <c r="N281" s="829" t="e">
        <f>SUM(B281:M281)</f>
        <v>#REF!</v>
      </c>
    </row>
    <row r="282" spans="1:14" ht="15.75" customHeight="1">
      <c r="A282" s="838"/>
      <c r="B282" s="886"/>
      <c r="C282" s="886"/>
      <c r="D282" s="886"/>
      <c r="E282" s="886"/>
      <c r="F282" s="886"/>
      <c r="G282" s="886"/>
      <c r="H282" s="886"/>
      <c r="I282" s="886"/>
      <c r="J282" s="886"/>
      <c r="K282" s="886"/>
      <c r="L282" s="886"/>
      <c r="M282" s="886"/>
      <c r="N282" s="1020"/>
    </row>
    <row r="283" spans="1:14" ht="15.75" customHeight="1">
      <c r="A283" s="840" t="s">
        <v>183</v>
      </c>
      <c r="B283" s="737" t="e">
        <f>SUM(B276:B281)</f>
        <v>#REF!</v>
      </c>
      <c r="C283" s="737" t="e">
        <f aca="true" t="shared" si="53" ref="C283:N283">SUM(C276:C281)</f>
        <v>#REF!</v>
      </c>
      <c r="D283" s="737" t="e">
        <f t="shared" si="53"/>
        <v>#REF!</v>
      </c>
      <c r="E283" s="737" t="e">
        <f t="shared" si="53"/>
        <v>#REF!</v>
      </c>
      <c r="F283" s="737" t="e">
        <f t="shared" si="53"/>
        <v>#REF!</v>
      </c>
      <c r="G283" s="737" t="e">
        <f t="shared" si="53"/>
        <v>#REF!</v>
      </c>
      <c r="H283" s="737" t="e">
        <f t="shared" si="53"/>
        <v>#REF!</v>
      </c>
      <c r="I283" s="737" t="e">
        <f t="shared" si="53"/>
        <v>#REF!</v>
      </c>
      <c r="J283" s="737" t="e">
        <f t="shared" si="53"/>
        <v>#REF!</v>
      </c>
      <c r="K283" s="737" t="e">
        <f t="shared" si="53"/>
        <v>#REF!</v>
      </c>
      <c r="L283" s="737" t="e">
        <f t="shared" si="53"/>
        <v>#REF!</v>
      </c>
      <c r="M283" s="737" t="e">
        <f t="shared" si="53"/>
        <v>#REF!</v>
      </c>
      <c r="N283" s="829" t="e">
        <f t="shared" si="53"/>
        <v>#REF!</v>
      </c>
    </row>
    <row r="284" spans="1:14" ht="15.75" customHeight="1">
      <c r="A284" s="840" t="s">
        <v>210</v>
      </c>
      <c r="B284" s="737" t="e">
        <f aca="true" t="shared" si="54" ref="B284:N284">-B269</f>
        <v>#REF!</v>
      </c>
      <c r="C284" s="737" t="e">
        <f t="shared" si="54"/>
        <v>#REF!</v>
      </c>
      <c r="D284" s="737" t="e">
        <f t="shared" si="54"/>
        <v>#REF!</v>
      </c>
      <c r="E284" s="737" t="e">
        <f t="shared" si="54"/>
        <v>#REF!</v>
      </c>
      <c r="F284" s="737" t="e">
        <f t="shared" si="54"/>
        <v>#REF!</v>
      </c>
      <c r="G284" s="737" t="e">
        <f t="shared" si="54"/>
        <v>#REF!</v>
      </c>
      <c r="H284" s="737" t="e">
        <f t="shared" si="54"/>
        <v>#REF!</v>
      </c>
      <c r="I284" s="737" t="e">
        <f t="shared" si="54"/>
        <v>#REF!</v>
      </c>
      <c r="J284" s="737" t="e">
        <f t="shared" si="54"/>
        <v>#REF!</v>
      </c>
      <c r="K284" s="737" t="e">
        <f t="shared" si="54"/>
        <v>#REF!</v>
      </c>
      <c r="L284" s="737" t="e">
        <f t="shared" si="54"/>
        <v>#REF!</v>
      </c>
      <c r="M284" s="737" t="e">
        <f t="shared" si="54"/>
        <v>#REF!</v>
      </c>
      <c r="N284" s="829" t="e">
        <f t="shared" si="54"/>
        <v>#REF!</v>
      </c>
    </row>
    <row r="285" spans="1:14" ht="15.75" customHeight="1">
      <c r="A285" s="838"/>
      <c r="B285" s="886"/>
      <c r="C285" s="886"/>
      <c r="D285" s="886"/>
      <c r="E285" s="886"/>
      <c r="F285" s="886"/>
      <c r="G285" s="886"/>
      <c r="H285" s="886"/>
      <c r="I285" s="886"/>
      <c r="J285" s="886"/>
      <c r="K285" s="886"/>
      <c r="L285" s="886"/>
      <c r="M285" s="886"/>
      <c r="N285" s="1020"/>
    </row>
    <row r="286" spans="1:14" ht="15.75" customHeight="1">
      <c r="A286" s="840" t="s">
        <v>184</v>
      </c>
      <c r="B286" s="737" t="e">
        <f aca="true" t="shared" si="55" ref="B286:M286">SUM(B283:B284)</f>
        <v>#REF!</v>
      </c>
      <c r="C286" s="737" t="e">
        <f t="shared" si="55"/>
        <v>#REF!</v>
      </c>
      <c r="D286" s="737" t="e">
        <f t="shared" si="55"/>
        <v>#REF!</v>
      </c>
      <c r="E286" s="737" t="e">
        <f t="shared" si="55"/>
        <v>#REF!</v>
      </c>
      <c r="F286" s="737" t="e">
        <f t="shared" si="55"/>
        <v>#REF!</v>
      </c>
      <c r="G286" s="737" t="e">
        <f t="shared" si="55"/>
        <v>#REF!</v>
      </c>
      <c r="H286" s="737" t="e">
        <f t="shared" si="55"/>
        <v>#REF!</v>
      </c>
      <c r="I286" s="737" t="e">
        <f t="shared" si="55"/>
        <v>#REF!</v>
      </c>
      <c r="J286" s="737" t="e">
        <f t="shared" si="55"/>
        <v>#REF!</v>
      </c>
      <c r="K286" s="737" t="e">
        <f t="shared" si="55"/>
        <v>#REF!</v>
      </c>
      <c r="L286" s="737" t="e">
        <f t="shared" si="55"/>
        <v>#REF!</v>
      </c>
      <c r="M286" s="737" t="e">
        <f t="shared" si="55"/>
        <v>#REF!</v>
      </c>
      <c r="N286" s="1021"/>
    </row>
    <row r="287" spans="1:14" ht="15.75" customHeight="1">
      <c r="A287" s="840" t="s">
        <v>185</v>
      </c>
      <c r="B287" s="737" t="e">
        <f>'Budget år 2'!N284</f>
        <v>#REF!</v>
      </c>
      <c r="C287" s="737" t="e">
        <f>B290</f>
        <v>#REF!</v>
      </c>
      <c r="D287" s="737" t="e">
        <f aca="true" t="shared" si="56" ref="D287:N287">C290</f>
        <v>#REF!</v>
      </c>
      <c r="E287" s="737" t="e">
        <f t="shared" si="56"/>
        <v>#REF!</v>
      </c>
      <c r="F287" s="737" t="e">
        <f t="shared" si="56"/>
        <v>#REF!</v>
      </c>
      <c r="G287" s="737" t="e">
        <f t="shared" si="56"/>
        <v>#REF!</v>
      </c>
      <c r="H287" s="737" t="e">
        <f t="shared" si="56"/>
        <v>#REF!</v>
      </c>
      <c r="I287" s="737" t="e">
        <f t="shared" si="56"/>
        <v>#REF!</v>
      </c>
      <c r="J287" s="737" t="e">
        <f t="shared" si="56"/>
        <v>#REF!</v>
      </c>
      <c r="K287" s="737" t="e">
        <f t="shared" si="56"/>
        <v>#REF!</v>
      </c>
      <c r="L287" s="737" t="e">
        <f>K290</f>
        <v>#REF!</v>
      </c>
      <c r="M287" s="737" t="e">
        <f t="shared" si="56"/>
        <v>#REF!</v>
      </c>
      <c r="N287" s="829" t="e">
        <f t="shared" si="56"/>
        <v>#REF!</v>
      </c>
    </row>
    <row r="288" spans="1:14" ht="15.75" customHeight="1" thickBot="1">
      <c r="A288" s="838"/>
      <c r="B288" s="893"/>
      <c r="C288" s="893"/>
      <c r="D288" s="893"/>
      <c r="E288" s="893"/>
      <c r="F288" s="893"/>
      <c r="G288" s="893"/>
      <c r="H288" s="893"/>
      <c r="I288" s="893"/>
      <c r="J288" s="893"/>
      <c r="K288" s="893"/>
      <c r="L288" s="893"/>
      <c r="M288" s="893"/>
      <c r="N288" s="1021"/>
    </row>
    <row r="289" spans="1:14" ht="15.75" customHeight="1" thickBot="1">
      <c r="A289" s="840" t="s">
        <v>147</v>
      </c>
      <c r="B289" s="831" t="s">
        <v>47</v>
      </c>
      <c r="C289" s="832" t="s">
        <v>48</v>
      </c>
      <c r="D289" s="832" t="s">
        <v>49</v>
      </c>
      <c r="E289" s="832" t="s">
        <v>50</v>
      </c>
      <c r="F289" s="832" t="s">
        <v>51</v>
      </c>
      <c r="G289" s="832" t="s">
        <v>52</v>
      </c>
      <c r="H289" s="832" t="s">
        <v>53</v>
      </c>
      <c r="I289" s="832" t="s">
        <v>54</v>
      </c>
      <c r="J289" s="832" t="s">
        <v>55</v>
      </c>
      <c r="K289" s="832" t="s">
        <v>56</v>
      </c>
      <c r="L289" s="832" t="s">
        <v>57</v>
      </c>
      <c r="M289" s="832" t="s">
        <v>58</v>
      </c>
      <c r="N289" s="1022" t="s">
        <v>212</v>
      </c>
    </row>
    <row r="290" spans="1:14" ht="15.75" customHeight="1" thickBot="1">
      <c r="A290" s="1023" t="s">
        <v>185</v>
      </c>
      <c r="B290" s="739" t="e">
        <f aca="true" t="shared" si="57" ref="B290:N290">SUM(B286:B287)</f>
        <v>#REF!</v>
      </c>
      <c r="C290" s="739" t="e">
        <f t="shared" si="57"/>
        <v>#REF!</v>
      </c>
      <c r="D290" s="739" t="e">
        <f t="shared" si="57"/>
        <v>#REF!</v>
      </c>
      <c r="E290" s="739" t="e">
        <f t="shared" si="57"/>
        <v>#REF!</v>
      </c>
      <c r="F290" s="739" t="e">
        <f t="shared" si="57"/>
        <v>#REF!</v>
      </c>
      <c r="G290" s="739" t="e">
        <f t="shared" si="57"/>
        <v>#REF!</v>
      </c>
      <c r="H290" s="739" t="e">
        <f t="shared" si="57"/>
        <v>#REF!</v>
      </c>
      <c r="I290" s="739" t="e">
        <f t="shared" si="57"/>
        <v>#REF!</v>
      </c>
      <c r="J290" s="739" t="e">
        <f t="shared" si="57"/>
        <v>#REF!</v>
      </c>
      <c r="K290" s="739" t="e">
        <f t="shared" si="57"/>
        <v>#REF!</v>
      </c>
      <c r="L290" s="739" t="e">
        <f t="shared" si="57"/>
        <v>#REF!</v>
      </c>
      <c r="M290" s="739" t="e">
        <f t="shared" si="57"/>
        <v>#REF!</v>
      </c>
      <c r="N290" s="740" t="e">
        <f t="shared" si="57"/>
        <v>#REF!</v>
      </c>
    </row>
    <row r="291" spans="1:14" ht="15.75" customHeight="1">
      <c r="A291" s="840"/>
      <c r="B291" s="775"/>
      <c r="C291" s="775"/>
      <c r="D291" s="775"/>
      <c r="E291" s="775"/>
      <c r="F291" s="775"/>
      <c r="G291" s="775"/>
      <c r="H291" s="775"/>
      <c r="I291" s="775"/>
      <c r="J291" s="775"/>
      <c r="K291" s="775"/>
      <c r="L291" s="775"/>
      <c r="M291" s="775"/>
      <c r="N291" s="829"/>
    </row>
    <row r="292" spans="1:14" ht="15.75" customHeight="1">
      <c r="A292" s="840"/>
      <c r="B292" s="775"/>
      <c r="C292" s="775"/>
      <c r="D292" s="775"/>
      <c r="E292" s="775"/>
      <c r="F292" s="775"/>
      <c r="G292" s="775"/>
      <c r="H292" s="775"/>
      <c r="I292" s="775"/>
      <c r="J292" s="775"/>
      <c r="K292" s="775"/>
      <c r="L292" s="775"/>
      <c r="M292" s="775"/>
      <c r="N292" s="829"/>
    </row>
    <row r="293" spans="1:14" ht="15.75" customHeight="1">
      <c r="A293" s="840"/>
      <c r="B293" s="775"/>
      <c r="C293" s="775"/>
      <c r="D293" s="775"/>
      <c r="E293" s="775"/>
      <c r="F293" s="775"/>
      <c r="G293" s="775"/>
      <c r="H293" s="775"/>
      <c r="I293" s="775"/>
      <c r="J293" s="775"/>
      <c r="K293" s="775"/>
      <c r="L293" s="775"/>
      <c r="M293" s="775"/>
      <c r="N293" s="829"/>
    </row>
    <row r="294" spans="1:14" ht="15.75" customHeight="1">
      <c r="A294" s="840"/>
      <c r="B294" s="775"/>
      <c r="C294" s="775"/>
      <c r="D294" s="775"/>
      <c r="E294" s="775"/>
      <c r="F294" s="775"/>
      <c r="G294" s="775"/>
      <c r="H294" s="775"/>
      <c r="I294" s="775"/>
      <c r="J294" s="775"/>
      <c r="K294" s="775"/>
      <c r="L294" s="775"/>
      <c r="M294" s="775"/>
      <c r="N294" s="829"/>
    </row>
    <row r="295" spans="1:14" ht="15.75" customHeight="1">
      <c r="A295" s="840"/>
      <c r="B295" s="775"/>
      <c r="C295" s="775"/>
      <c r="D295" s="775"/>
      <c r="E295" s="775"/>
      <c r="F295" s="775"/>
      <c r="G295" s="775"/>
      <c r="H295" s="775"/>
      <c r="I295" s="775"/>
      <c r="J295" s="775"/>
      <c r="K295" s="775"/>
      <c r="L295" s="775"/>
      <c r="M295" s="775"/>
      <c r="N295" s="829"/>
    </row>
    <row r="296" spans="1:14" ht="15.75" customHeight="1">
      <c r="A296" s="840"/>
      <c r="B296" s="775"/>
      <c r="C296" s="775"/>
      <c r="D296" s="775"/>
      <c r="E296" s="775"/>
      <c r="F296" s="775"/>
      <c r="G296" s="775"/>
      <c r="H296" s="775"/>
      <c r="I296" s="775"/>
      <c r="J296" s="775"/>
      <c r="K296" s="775"/>
      <c r="L296" s="775"/>
      <c r="M296" s="775"/>
      <c r="N296" s="829"/>
    </row>
    <row r="297" spans="1:14" ht="15.75" customHeight="1">
      <c r="A297" s="840"/>
      <c r="B297" s="775"/>
      <c r="C297" s="775"/>
      <c r="D297" s="775"/>
      <c r="E297" s="775"/>
      <c r="F297" s="775"/>
      <c r="G297" s="775"/>
      <c r="H297" s="775"/>
      <c r="I297" s="775"/>
      <c r="J297" s="775"/>
      <c r="K297" s="775"/>
      <c r="L297" s="775"/>
      <c r="M297" s="775"/>
      <c r="N297" s="829"/>
    </row>
    <row r="298" spans="1:14" ht="15.75" customHeight="1">
      <c r="A298" s="840"/>
      <c r="B298" s="775"/>
      <c r="C298" s="775"/>
      <c r="D298" s="775"/>
      <c r="E298" s="775"/>
      <c r="F298" s="775"/>
      <c r="G298" s="775"/>
      <c r="H298" s="775"/>
      <c r="I298" s="775"/>
      <c r="J298" s="775"/>
      <c r="K298" s="775"/>
      <c r="L298" s="775"/>
      <c r="M298" s="775"/>
      <c r="N298" s="829"/>
    </row>
    <row r="299" spans="1:14" ht="15.75" customHeight="1">
      <c r="A299" s="840"/>
      <c r="B299" s="775"/>
      <c r="C299" s="775"/>
      <c r="D299" s="775"/>
      <c r="E299" s="775"/>
      <c r="F299" s="775"/>
      <c r="G299" s="775"/>
      <c r="H299" s="775"/>
      <c r="I299" s="775"/>
      <c r="J299" s="775"/>
      <c r="K299" s="775"/>
      <c r="L299" s="775"/>
      <c r="M299" s="775"/>
      <c r="N299" s="829"/>
    </row>
    <row r="300" spans="1:14" ht="15.75" customHeight="1">
      <c r="A300" s="164"/>
      <c r="B300" s="158"/>
      <c r="C300" s="158"/>
      <c r="D300" s="158"/>
      <c r="E300" s="158"/>
      <c r="F300" s="158"/>
      <c r="G300" s="158"/>
      <c r="H300" s="158"/>
      <c r="I300" s="158"/>
      <c r="J300" s="158"/>
      <c r="K300" s="158"/>
      <c r="L300" s="158"/>
      <c r="M300" s="158"/>
      <c r="N300" s="163"/>
    </row>
    <row r="301" spans="1:14" ht="12.75" thickBot="1">
      <c r="A301" s="170"/>
      <c r="B301" s="167"/>
      <c r="C301" s="167"/>
      <c r="D301" s="167"/>
      <c r="E301" s="167"/>
      <c r="F301" s="167"/>
      <c r="G301" s="167"/>
      <c r="H301" s="167"/>
      <c r="I301" s="167"/>
      <c r="J301" s="167"/>
      <c r="K301" s="167"/>
      <c r="L301" s="167"/>
      <c r="M301" s="167"/>
      <c r="N301" s="171"/>
    </row>
    <row r="302" spans="1:14" ht="20.25">
      <c r="A302" s="27"/>
      <c r="B302" s="53"/>
      <c r="C302" s="27"/>
      <c r="D302" s="27"/>
      <c r="E302" s="27"/>
      <c r="F302" s="27"/>
      <c r="G302" s="27"/>
      <c r="H302" s="27"/>
      <c r="I302" s="27"/>
      <c r="J302" s="52"/>
      <c r="K302" s="27"/>
      <c r="L302" s="27"/>
      <c r="M302" s="27"/>
      <c r="N302" s="28"/>
    </row>
    <row r="303" spans="1:14" ht="12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8"/>
    </row>
    <row r="304" spans="1:14" ht="12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8"/>
    </row>
    <row r="305" spans="1:14" ht="12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8"/>
    </row>
    <row r="306" spans="1:14" ht="13.5" thickBot="1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5"/>
    </row>
    <row r="307" spans="1:14" ht="12.75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7"/>
    </row>
    <row r="308" spans="1:14" ht="15.75">
      <c r="A308" s="27"/>
      <c r="B308" s="27"/>
      <c r="C308" s="27"/>
      <c r="D308" s="27"/>
      <c r="E308" s="27"/>
      <c r="G308" s="27"/>
      <c r="H308" s="27"/>
      <c r="I308" s="27"/>
      <c r="J308" s="27"/>
      <c r="K308" s="27"/>
      <c r="L308" s="27"/>
      <c r="M308" s="27"/>
      <c r="N308" s="40"/>
    </row>
    <row r="309" spans="1:14" ht="33">
      <c r="A309" s="95"/>
      <c r="B309" s="96"/>
      <c r="C309" s="96"/>
      <c r="D309" s="96"/>
      <c r="E309" s="96"/>
      <c r="F309" s="96"/>
      <c r="G309" s="59"/>
      <c r="H309" s="59"/>
      <c r="I309" s="59"/>
      <c r="J309" s="59"/>
      <c r="K309" s="59"/>
      <c r="L309" s="59"/>
      <c r="M309" s="59"/>
      <c r="N309" s="111"/>
    </row>
    <row r="310" spans="1:14" ht="12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8"/>
    </row>
    <row r="311" spans="1:14" ht="12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8"/>
    </row>
    <row r="312" spans="1:14" ht="12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8"/>
    </row>
    <row r="313" spans="1:14" ht="12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8"/>
    </row>
    <row r="314" spans="1:14" ht="20.25">
      <c r="A314" s="27"/>
      <c r="B314" s="58"/>
      <c r="C314" s="27"/>
      <c r="D314" s="27"/>
      <c r="E314" s="27"/>
      <c r="F314" s="27"/>
      <c r="G314" s="27"/>
      <c r="H314" s="27"/>
      <c r="I314" s="27"/>
      <c r="J314" s="52"/>
      <c r="K314" s="27"/>
      <c r="L314" s="27"/>
      <c r="M314" s="27"/>
      <c r="N314" s="28"/>
    </row>
    <row r="315" spans="1:14" ht="12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8"/>
    </row>
    <row r="316" spans="1:14" ht="12.75">
      <c r="A316" s="27"/>
      <c r="C316" s="27"/>
      <c r="D316" s="27"/>
      <c r="E316" s="27"/>
      <c r="F316" s="27"/>
      <c r="G316" s="27"/>
      <c r="H316" s="27"/>
      <c r="I316" s="27"/>
      <c r="K316" s="27"/>
      <c r="L316" s="27"/>
      <c r="M316" s="27"/>
      <c r="N316" s="28"/>
    </row>
    <row r="317" spans="1:14" ht="12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8"/>
    </row>
    <row r="318" spans="1:14" ht="12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8"/>
    </row>
    <row r="319" spans="1:14" ht="12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8"/>
    </row>
    <row r="320" spans="1:14" ht="12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8"/>
    </row>
    <row r="321" spans="1:14" ht="12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8"/>
    </row>
    <row r="322" spans="1:14" ht="12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8"/>
    </row>
    <row r="323" spans="1:14" ht="12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8"/>
    </row>
    <row r="324" spans="1:14" ht="12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8"/>
    </row>
    <row r="325" spans="1:14" ht="12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8"/>
    </row>
    <row r="326" spans="1:14" ht="12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8"/>
    </row>
    <row r="327" spans="1:14" ht="12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8"/>
    </row>
    <row r="328" spans="1:14" ht="12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8"/>
    </row>
    <row r="329" spans="1:14" ht="12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8"/>
    </row>
    <row r="330" spans="1:14" ht="12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8"/>
    </row>
    <row r="331" spans="1:14" ht="12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8"/>
    </row>
    <row r="332" spans="1:14" ht="12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8"/>
    </row>
    <row r="333" spans="1:14" ht="12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8"/>
    </row>
    <row r="334" spans="1:14" ht="12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8"/>
    </row>
    <row r="335" spans="1:14" ht="12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8"/>
    </row>
    <row r="336" spans="1:14" ht="12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8"/>
    </row>
    <row r="337" spans="1:14" ht="12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8"/>
    </row>
    <row r="338" spans="1:14" ht="12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8"/>
    </row>
    <row r="339" spans="1:14" ht="12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8"/>
    </row>
    <row r="340" spans="1:14" ht="12.75">
      <c r="A340" s="59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60"/>
    </row>
    <row r="341" spans="1:14" ht="33">
      <c r="A341" s="95"/>
      <c r="B341" s="96"/>
      <c r="C341" s="96"/>
      <c r="D341" s="96"/>
      <c r="E341" s="96"/>
      <c r="F341" s="96"/>
      <c r="G341" s="59"/>
      <c r="H341" s="59"/>
      <c r="I341" s="59"/>
      <c r="J341" s="59"/>
      <c r="K341" s="59"/>
      <c r="L341" s="59"/>
      <c r="M341" s="59"/>
      <c r="N341" s="111"/>
    </row>
    <row r="342" spans="1:14" ht="20.25">
      <c r="A342" s="49"/>
      <c r="B342" s="27"/>
      <c r="C342" s="27"/>
      <c r="D342" s="27"/>
      <c r="E342" s="27"/>
      <c r="F342" s="50"/>
      <c r="G342" s="27"/>
      <c r="H342" s="27"/>
      <c r="I342" s="27"/>
      <c r="J342" s="27"/>
      <c r="K342" s="27"/>
      <c r="L342" s="27"/>
      <c r="M342" s="27"/>
      <c r="N342" s="51"/>
    </row>
    <row r="343" spans="1:14" ht="15.75">
      <c r="A343" s="49"/>
      <c r="B343" s="27"/>
      <c r="C343" s="27"/>
      <c r="D343" s="27"/>
      <c r="F343" s="50"/>
      <c r="G343" s="27"/>
      <c r="H343" s="27"/>
      <c r="I343" s="27"/>
      <c r="K343" s="27"/>
      <c r="M343" s="27"/>
      <c r="N343" s="28"/>
    </row>
    <row r="344" spans="1:14" ht="12.75">
      <c r="A344" s="49"/>
      <c r="B344" s="27"/>
      <c r="C344" s="27"/>
      <c r="D344" s="27"/>
      <c r="E344" s="27"/>
      <c r="G344" s="27"/>
      <c r="H344" s="27"/>
      <c r="I344" s="27"/>
      <c r="J344" s="27"/>
      <c r="K344" s="27"/>
      <c r="M344" s="27"/>
      <c r="N344" s="28"/>
    </row>
    <row r="345" spans="1:2" ht="12.75">
      <c r="A345" s="49"/>
      <c r="B345" s="27"/>
    </row>
    <row r="346" spans="1:14" ht="12.75">
      <c r="A346" s="49"/>
      <c r="B346" s="27"/>
      <c r="C346" s="27"/>
      <c r="E346" s="27"/>
      <c r="F346" s="27"/>
      <c r="G346" s="27"/>
      <c r="H346" s="27"/>
      <c r="I346" s="27"/>
      <c r="K346" s="27"/>
      <c r="M346" s="27"/>
      <c r="N346" s="28"/>
    </row>
    <row r="347" spans="1:14" ht="12.75">
      <c r="A347" s="49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8"/>
    </row>
    <row r="348" spans="1:14" ht="12.75">
      <c r="A348" s="49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8"/>
    </row>
    <row r="349" spans="1:14" ht="12.75">
      <c r="A349" s="49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8"/>
    </row>
    <row r="350" spans="1:14" ht="12.75">
      <c r="A350" s="49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8"/>
    </row>
    <row r="351" spans="1:14" ht="12.75">
      <c r="A351" s="49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8"/>
    </row>
    <row r="352" spans="1:14" ht="12.75">
      <c r="A352" s="49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8"/>
    </row>
    <row r="353" spans="1:14" ht="12.75">
      <c r="A353" s="49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8"/>
    </row>
    <row r="354" spans="1:14" ht="12.75">
      <c r="A354" s="49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8"/>
    </row>
    <row r="355" spans="1:14" ht="12.75">
      <c r="A355" s="49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8"/>
    </row>
    <row r="356" spans="1:14" ht="12.75">
      <c r="A356" s="49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8"/>
    </row>
    <row r="357" spans="1:14" ht="12.75">
      <c r="A357" s="49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8"/>
    </row>
    <row r="358" spans="1:14" ht="12.75">
      <c r="A358" s="49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8"/>
    </row>
    <row r="359" spans="1:14" ht="12.75">
      <c r="A359" s="49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8"/>
    </row>
    <row r="360" spans="1:14" ht="12.75">
      <c r="A360" s="49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8"/>
    </row>
    <row r="361" spans="1:14" ht="12.75">
      <c r="A361" s="49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8"/>
    </row>
    <row r="362" spans="1:14" ht="12.75">
      <c r="A362" s="49"/>
      <c r="B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8"/>
    </row>
    <row r="363" spans="1:14" ht="12.75">
      <c r="A363" s="49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8"/>
    </row>
    <row r="364" spans="1:14" ht="12.75">
      <c r="A364" s="49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8"/>
    </row>
    <row r="365" spans="1:14" ht="12.75">
      <c r="A365" s="49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8"/>
    </row>
    <row r="366" spans="1:14" ht="12.75">
      <c r="A366" s="49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8"/>
    </row>
    <row r="367" spans="1:14" ht="12.75">
      <c r="A367" s="49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8"/>
    </row>
    <row r="368" spans="1:14" ht="12.7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8"/>
    </row>
    <row r="369" spans="1:14" ht="12.7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8"/>
    </row>
    <row r="370" spans="1:14" ht="12.7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8"/>
    </row>
    <row r="371" spans="1:14" ht="12.7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8"/>
    </row>
    <row r="372" spans="1:14" ht="12.7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8"/>
    </row>
    <row r="373" spans="1:14" ht="12.7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8"/>
    </row>
    <row r="374" spans="1:14" ht="12.7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8"/>
    </row>
    <row r="375" spans="1:14" ht="12.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8"/>
    </row>
    <row r="376" spans="1:14" ht="12.75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81"/>
    </row>
    <row r="377" spans="1:14" ht="12.75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81"/>
    </row>
    <row r="378" spans="1:14" ht="12.7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8"/>
    </row>
  </sheetData>
  <sheetProtection/>
  <printOptions/>
  <pageMargins left="0.75" right="0.75" top="1" bottom="1" header="0.5" footer="0.5"/>
  <pageSetup horizontalDpi="600" verticalDpi="600" orientation="landscape" paperSize="9" scale="83" r:id="rId3"/>
  <rowBreaks count="12" manualBreakCount="12">
    <brk id="22" max="255" man="1"/>
    <brk id="46" max="14" man="1"/>
    <brk id="70" max="14" man="1"/>
    <brk id="96" max="255" man="1"/>
    <brk id="123" max="14" man="1"/>
    <brk id="154" max="14" man="1"/>
    <brk id="183" max="255" man="1"/>
    <brk id="213" max="255" man="1"/>
    <brk id="241" max="255" man="1"/>
    <brk id="271" max="255" man="1"/>
    <brk id="302" max="255" man="1"/>
    <brk id="340" max="255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8" sqref="F8"/>
    </sheetView>
  </sheetViews>
  <sheetFormatPr defaultColWidth="9.00390625" defaultRowHeight="12.75"/>
  <cols>
    <col min="5" max="5" width="6.125" style="0" customWidth="1"/>
    <col min="6" max="6" width="12.50390625" style="0" customWidth="1"/>
  </cols>
  <sheetData/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52"/>
  <sheetViews>
    <sheetView zoomScalePageLayoutView="0" workbookViewId="0" topLeftCell="A2">
      <selection activeCell="M10" sqref="M10"/>
    </sheetView>
  </sheetViews>
  <sheetFormatPr defaultColWidth="9.00390625" defaultRowHeight="12.75"/>
  <cols>
    <col min="1" max="1" width="12.125" style="0" customWidth="1"/>
    <col min="2" max="2" width="11.00390625" style="0" customWidth="1"/>
    <col min="3" max="3" width="9.25390625" style="0" customWidth="1"/>
    <col min="4" max="4" width="3.75390625" style="0" customWidth="1"/>
    <col min="5" max="5" width="12.125" style="0" customWidth="1"/>
    <col min="6" max="6" width="10.50390625" style="0" customWidth="1"/>
    <col min="7" max="7" width="9.25390625" style="0" customWidth="1"/>
    <col min="8" max="8" width="3.625" style="0" customWidth="1"/>
    <col min="9" max="9" width="12.125" style="0" customWidth="1"/>
    <col min="10" max="10" width="9.875" style="0" customWidth="1"/>
    <col min="11" max="11" width="9.75390625" style="0" customWidth="1"/>
    <col min="14" max="14" width="8.875" style="0" customWidth="1"/>
  </cols>
  <sheetData>
    <row r="1" ht="12" hidden="1"/>
    <row r="2" spans="1:13" ht="15" customHeight="1" thickBot="1">
      <c r="A2" s="1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20"/>
    </row>
    <row r="3" spans="1:13" ht="15" customHeight="1" thickBot="1">
      <c r="A3" s="1287" t="s">
        <v>44</v>
      </c>
      <c r="B3" s="1238"/>
      <c r="C3" s="650" t="str">
        <f>'Företagsfakta '!I3</f>
        <v>År 2009</v>
      </c>
      <c r="D3" s="14"/>
      <c r="E3" s="1286" t="s">
        <v>44</v>
      </c>
      <c r="F3" s="1242"/>
      <c r="G3" s="648" t="str">
        <f>'Företagsfakta '!J3</f>
        <v>År 2010</v>
      </c>
      <c r="H3" s="14"/>
      <c r="I3" s="133" t="s">
        <v>44</v>
      </c>
      <c r="J3" s="128"/>
      <c r="K3" s="374" t="str">
        <f>'Företagsfakta '!K3</f>
        <v>År 2011</v>
      </c>
      <c r="L3" s="10"/>
      <c r="M3" s="20"/>
    </row>
    <row r="4" spans="1:13" ht="15" customHeight="1">
      <c r="A4" s="693" t="s">
        <v>296</v>
      </c>
      <c r="B4" s="1288"/>
      <c r="C4" s="1290">
        <f>'Försäljnings-skördeprognos'!D27+'Försäljnings-skördeprognos'!D62</f>
        <v>0</v>
      </c>
      <c r="D4" s="12"/>
      <c r="E4" s="132" t="s">
        <v>296</v>
      </c>
      <c r="F4" s="1289"/>
      <c r="G4" s="146">
        <f>'Försäljnings-skördeprognos'!H27+'Försäljnings-skördeprognos'!H62</f>
        <v>0</v>
      </c>
      <c r="H4" s="12"/>
      <c r="I4" s="133" t="s">
        <v>296</v>
      </c>
      <c r="J4" s="1298"/>
      <c r="K4" s="149">
        <f>'Försäljnings-skördeprognos'!L27+'Försäljnings-skördeprognos'!L62</f>
        <v>0</v>
      </c>
      <c r="L4" s="10"/>
      <c r="M4" s="20"/>
    </row>
    <row r="5" spans="1:13" ht="15" customHeight="1">
      <c r="A5" s="131" t="s">
        <v>16</v>
      </c>
      <c r="B5" s="124" t="s">
        <v>0</v>
      </c>
      <c r="C5" s="375">
        <f>'Försäljnings-skördeprognos'!D29</f>
        <v>0</v>
      </c>
      <c r="D5" s="12"/>
      <c r="E5" s="151" t="s">
        <v>16</v>
      </c>
      <c r="F5" s="126" t="s">
        <v>0</v>
      </c>
      <c r="G5" s="1292">
        <f>'Försäljnings-skördeprognos'!H29</f>
        <v>0</v>
      </c>
      <c r="H5" s="12"/>
      <c r="I5" s="154" t="s">
        <v>16</v>
      </c>
      <c r="J5" s="129" t="s">
        <v>0</v>
      </c>
      <c r="K5" s="670">
        <f>'Försäljnings-skördeprognos'!L29</f>
        <v>0</v>
      </c>
      <c r="L5" s="102"/>
      <c r="M5" s="63"/>
    </row>
    <row r="6" spans="1:13" ht="15" customHeight="1">
      <c r="A6" s="131" t="s">
        <v>294</v>
      </c>
      <c r="B6" s="124"/>
      <c r="C6" s="375" t="e">
        <f>'Försäljnings-skördeprognos'!#REF!</f>
        <v>#REF!</v>
      </c>
      <c r="D6" s="12"/>
      <c r="E6" s="151" t="s">
        <v>294</v>
      </c>
      <c r="F6" s="126"/>
      <c r="G6" s="1292" t="e">
        <f>'Försäljnings-skördeprognos'!#REF!</f>
        <v>#REF!</v>
      </c>
      <c r="H6" s="12"/>
      <c r="I6" s="154" t="s">
        <v>294</v>
      </c>
      <c r="J6" s="129"/>
      <c r="K6" s="670" t="e">
        <f>'Försäljnings-skördeprognos'!#REF!</f>
        <v>#REF!</v>
      </c>
      <c r="L6" s="102"/>
      <c r="M6" s="63"/>
    </row>
    <row r="7" spans="1:13" ht="15" customHeight="1" thickBot="1">
      <c r="A7" s="134" t="s">
        <v>295</v>
      </c>
      <c r="B7" s="125" t="s">
        <v>0</v>
      </c>
      <c r="C7" s="1291">
        <f>'Försäljnings-skördeprognos'!D74</f>
        <v>0</v>
      </c>
      <c r="D7" s="12"/>
      <c r="E7" s="152" t="s">
        <v>295</v>
      </c>
      <c r="F7" s="127" t="s">
        <v>0</v>
      </c>
      <c r="G7" s="1038">
        <f>'Försäljnings-skördeprognos'!H74</f>
        <v>0</v>
      </c>
      <c r="H7" s="12"/>
      <c r="I7" s="156" t="s">
        <v>295</v>
      </c>
      <c r="J7" s="130" t="s">
        <v>0</v>
      </c>
      <c r="K7" s="670">
        <f>'Försäljnings-skördeprognos'!L74</f>
        <v>0</v>
      </c>
      <c r="L7" s="102"/>
      <c r="M7" s="63"/>
    </row>
    <row r="8" spans="1:13" ht="15" customHeight="1" thickBot="1">
      <c r="A8" s="134" t="s">
        <v>36</v>
      </c>
      <c r="B8" s="125" t="s">
        <v>0</v>
      </c>
      <c r="C8" s="650">
        <f>'Försäljnings-skördeprognos'!D77</f>
        <v>0</v>
      </c>
      <c r="D8" s="12"/>
      <c r="E8" s="152" t="s">
        <v>36</v>
      </c>
      <c r="F8" s="127" t="s">
        <v>0</v>
      </c>
      <c r="G8" s="648">
        <f>'Försäljnings-skördeprognos'!H77</f>
        <v>0</v>
      </c>
      <c r="H8" s="12"/>
      <c r="I8" s="528"/>
      <c r="J8" s="130" t="s">
        <v>36</v>
      </c>
      <c r="K8" s="689">
        <f>'Försäljnings-skördeprognos'!L77</f>
        <v>0</v>
      </c>
      <c r="L8" s="102"/>
      <c r="M8" s="63"/>
    </row>
    <row r="9" spans="1:13" ht="15" customHeight="1" thickBot="1">
      <c r="A9" s="102"/>
      <c r="B9" s="12"/>
      <c r="C9" s="12"/>
      <c r="D9" s="12"/>
      <c r="E9" s="12"/>
      <c r="F9" s="12"/>
      <c r="G9" s="12"/>
      <c r="H9" s="12"/>
      <c r="I9" s="10"/>
      <c r="J9" s="12"/>
      <c r="K9" s="12"/>
      <c r="L9" s="12"/>
      <c r="M9" s="63"/>
    </row>
    <row r="10" spans="1:13" ht="26.25" customHeight="1">
      <c r="A10" s="684" t="s">
        <v>37</v>
      </c>
      <c r="B10" s="683" t="s">
        <v>0</v>
      </c>
      <c r="C10" s="1283" t="str">
        <f>C3</f>
        <v>År 2009</v>
      </c>
      <c r="D10" s="12"/>
      <c r="E10" s="685" t="s">
        <v>37</v>
      </c>
      <c r="F10" s="688" t="s">
        <v>0</v>
      </c>
      <c r="G10" s="1302" t="str">
        <f>G3</f>
        <v>År 2010</v>
      </c>
      <c r="H10" s="524"/>
      <c r="I10" s="686" t="s">
        <v>37</v>
      </c>
      <c r="J10" s="687" t="s">
        <v>0</v>
      </c>
      <c r="K10" s="1299" t="str">
        <f>K3</f>
        <v>År 2011</v>
      </c>
      <c r="L10" s="102"/>
      <c r="M10" s="63"/>
    </row>
    <row r="11" spans="1:13" ht="15" customHeight="1">
      <c r="A11" s="64" t="s">
        <v>8</v>
      </c>
      <c r="B11" s="525"/>
      <c r="C11" s="495">
        <f>C4*B11%</f>
        <v>0</v>
      </c>
      <c r="D11" s="524"/>
      <c r="E11" s="526" t="s">
        <v>8</v>
      </c>
      <c r="F11" s="525"/>
      <c r="G11" s="498">
        <f>G4*F11%</f>
        <v>0</v>
      </c>
      <c r="H11" s="524"/>
      <c r="I11" s="147" t="s">
        <v>8</v>
      </c>
      <c r="J11" s="1300"/>
      <c r="K11" s="672">
        <f>K4*J11%</f>
        <v>0</v>
      </c>
      <c r="L11" s="102"/>
      <c r="M11" s="63"/>
    </row>
    <row r="12" spans="1:13" ht="15" customHeight="1">
      <c r="A12" s="64" t="s">
        <v>9</v>
      </c>
      <c r="B12" s="525"/>
      <c r="C12" s="495">
        <f>C4*B12%</f>
        <v>0</v>
      </c>
      <c r="D12" s="524"/>
      <c r="E12" s="526" t="s">
        <v>9</v>
      </c>
      <c r="F12" s="525"/>
      <c r="G12" s="498">
        <f>G4*F12%</f>
        <v>0</v>
      </c>
      <c r="H12" s="524"/>
      <c r="I12" s="147" t="s">
        <v>9</v>
      </c>
      <c r="J12" s="1300"/>
      <c r="K12" s="672">
        <f>K4*J12%</f>
        <v>0</v>
      </c>
      <c r="L12" s="102"/>
      <c r="M12" s="63"/>
    </row>
    <row r="13" spans="1:13" ht="15" customHeight="1">
      <c r="A13" s="64" t="s">
        <v>10</v>
      </c>
      <c r="B13" s="525"/>
      <c r="C13" s="495">
        <f>C4*B13%</f>
        <v>0</v>
      </c>
      <c r="D13" s="524"/>
      <c r="E13" s="526" t="s">
        <v>10</v>
      </c>
      <c r="F13" s="525"/>
      <c r="G13" s="498">
        <f>G4*F13%</f>
        <v>0</v>
      </c>
      <c r="H13" s="524"/>
      <c r="I13" s="147" t="s">
        <v>10</v>
      </c>
      <c r="J13" s="1300"/>
      <c r="K13" s="672">
        <f>K4*J13%</f>
        <v>0</v>
      </c>
      <c r="L13" s="102"/>
      <c r="M13" s="63"/>
    </row>
    <row r="14" spans="1:13" ht="15" customHeight="1" thickBot="1">
      <c r="A14" s="86" t="s">
        <v>11</v>
      </c>
      <c r="B14" s="1357">
        <f>100-B13-B12-B11</f>
        <v>100</v>
      </c>
      <c r="C14" s="496">
        <f>C4*B14%</f>
        <v>0</v>
      </c>
      <c r="D14" s="524"/>
      <c r="E14" s="527" t="s">
        <v>11</v>
      </c>
      <c r="F14" s="1358">
        <f>100-F13-F12-F11</f>
        <v>100</v>
      </c>
      <c r="G14" s="499">
        <f>G4*F14%</f>
        <v>0</v>
      </c>
      <c r="H14" s="524"/>
      <c r="I14" s="148" t="s">
        <v>11</v>
      </c>
      <c r="J14" s="1359">
        <f>100-J13-J12-J11</f>
        <v>100</v>
      </c>
      <c r="K14" s="673">
        <f>K4*J14%</f>
        <v>0</v>
      </c>
      <c r="L14" s="102"/>
      <c r="M14" s="63"/>
    </row>
    <row r="15" spans="1:13" ht="15" customHeight="1" thickBot="1">
      <c r="A15" s="19"/>
      <c r="B15" s="10"/>
      <c r="C15" s="10"/>
      <c r="D15" s="10"/>
      <c r="E15" s="10"/>
      <c r="F15" s="1295"/>
      <c r="G15" s="10"/>
      <c r="H15" s="10"/>
      <c r="I15" s="10"/>
      <c r="J15" s="671"/>
      <c r="K15" s="12"/>
      <c r="L15" s="102"/>
      <c r="M15" s="63"/>
    </row>
    <row r="16" spans="1:13" ht="25.5" customHeight="1">
      <c r="A16" s="684" t="s">
        <v>38</v>
      </c>
      <c r="B16" s="683" t="s">
        <v>0</v>
      </c>
      <c r="C16" s="1283" t="str">
        <f>C3</f>
        <v>År 2009</v>
      </c>
      <c r="D16" s="12"/>
      <c r="E16" s="685" t="s">
        <v>38</v>
      </c>
      <c r="F16" s="1296" t="s">
        <v>0</v>
      </c>
      <c r="G16" s="1285" t="str">
        <f>G3</f>
        <v>År 2010</v>
      </c>
      <c r="H16" s="12"/>
      <c r="I16" s="686" t="s">
        <v>38</v>
      </c>
      <c r="J16" s="1301" t="s">
        <v>0</v>
      </c>
      <c r="K16" s="1299" t="str">
        <f>K3</f>
        <v>År 2011</v>
      </c>
      <c r="L16" s="102"/>
      <c r="M16" s="63"/>
    </row>
    <row r="17" spans="1:13" ht="15" customHeight="1">
      <c r="A17" s="675" t="s">
        <v>8</v>
      </c>
      <c r="B17" s="525"/>
      <c r="C17" s="495">
        <f>$C$5*B17%</f>
        <v>0</v>
      </c>
      <c r="D17" s="524"/>
      <c r="E17" s="526" t="s">
        <v>8</v>
      </c>
      <c r="F17" s="525"/>
      <c r="G17" s="498">
        <f>G5*F17%</f>
        <v>0</v>
      </c>
      <c r="H17" s="524"/>
      <c r="I17" s="147" t="s">
        <v>8</v>
      </c>
      <c r="J17" s="1300"/>
      <c r="K17" s="672">
        <f>K$5*J17%</f>
        <v>0</v>
      </c>
      <c r="L17" s="102"/>
      <c r="M17" s="63"/>
    </row>
    <row r="18" spans="1:13" ht="15" customHeight="1">
      <c r="A18" s="675" t="s">
        <v>9</v>
      </c>
      <c r="B18" s="525"/>
      <c r="C18" s="495">
        <f>$C$5*B18%</f>
        <v>0</v>
      </c>
      <c r="D18" s="524"/>
      <c r="E18" s="526" t="s">
        <v>9</v>
      </c>
      <c r="F18" s="525"/>
      <c r="G18" s="498">
        <f>G5*F18%</f>
        <v>0</v>
      </c>
      <c r="H18" s="524"/>
      <c r="I18" s="147" t="s">
        <v>9</v>
      </c>
      <c r="J18" s="1300"/>
      <c r="K18" s="672">
        <f>K$5*J18%</f>
        <v>0</v>
      </c>
      <c r="L18" s="102"/>
      <c r="M18" s="63"/>
    </row>
    <row r="19" spans="1:13" ht="15" customHeight="1">
      <c r="A19" s="675" t="s">
        <v>10</v>
      </c>
      <c r="B19" s="525"/>
      <c r="C19" s="495">
        <f>$C$5*B19%</f>
        <v>0</v>
      </c>
      <c r="D19" s="524"/>
      <c r="E19" s="526" t="s">
        <v>10</v>
      </c>
      <c r="F19" s="525"/>
      <c r="G19" s="498">
        <f>G5*F19%</f>
        <v>0</v>
      </c>
      <c r="H19" s="524"/>
      <c r="I19" s="147" t="s">
        <v>10</v>
      </c>
      <c r="J19" s="1300"/>
      <c r="K19" s="672">
        <f>K$5*J19%</f>
        <v>0</v>
      </c>
      <c r="L19" s="102"/>
      <c r="M19" s="63"/>
    </row>
    <row r="20" spans="1:13" ht="15" customHeight="1" thickBot="1">
      <c r="A20" s="676" t="s">
        <v>11</v>
      </c>
      <c r="B20" s="1357">
        <f>100-B19-B18-B17</f>
        <v>100</v>
      </c>
      <c r="C20" s="680">
        <f>$C$5*B20%</f>
        <v>0</v>
      </c>
      <c r="D20" s="524"/>
      <c r="E20" s="527" t="s">
        <v>11</v>
      </c>
      <c r="F20" s="1358">
        <f>100-F19-F18-F17</f>
        <v>100</v>
      </c>
      <c r="G20" s="499">
        <f>G5*F20%</f>
        <v>0</v>
      </c>
      <c r="H20" s="524"/>
      <c r="I20" s="148" t="s">
        <v>11</v>
      </c>
      <c r="J20" s="1359">
        <f>100-J19-J18-J17</f>
        <v>100</v>
      </c>
      <c r="K20" s="673">
        <f>K$5*J20%</f>
        <v>0</v>
      </c>
      <c r="L20" s="102"/>
      <c r="M20" s="63"/>
    </row>
    <row r="21" spans="1:13" ht="15" customHeight="1" thickBot="1">
      <c r="A21" s="1271"/>
      <c r="B21" s="1282"/>
      <c r="C21" s="524"/>
      <c r="D21" s="524"/>
      <c r="E21" s="524"/>
      <c r="F21" s="1282"/>
      <c r="G21" s="524"/>
      <c r="H21" s="524"/>
      <c r="I21" s="12"/>
      <c r="J21" s="671"/>
      <c r="K21" s="12"/>
      <c r="L21" s="102"/>
      <c r="M21" s="63"/>
    </row>
    <row r="22" spans="1:13" ht="24" customHeight="1">
      <c r="A22" s="684" t="s">
        <v>293</v>
      </c>
      <c r="B22" s="89" t="s">
        <v>0</v>
      </c>
      <c r="C22" s="1284" t="str">
        <f>C3</f>
        <v>År 2009</v>
      </c>
      <c r="D22" s="524"/>
      <c r="E22" s="685" t="s">
        <v>293</v>
      </c>
      <c r="F22" s="1297" t="s">
        <v>0</v>
      </c>
      <c r="G22" s="1303" t="str">
        <f>G3</f>
        <v>År 2010</v>
      </c>
      <c r="H22" s="524"/>
      <c r="I22" s="686" t="s">
        <v>293</v>
      </c>
      <c r="J22" s="1306" t="s">
        <v>0</v>
      </c>
      <c r="K22" s="1307" t="str">
        <f>K3</f>
        <v>År 2011</v>
      </c>
      <c r="L22" s="102"/>
      <c r="M22" s="63"/>
    </row>
    <row r="23" spans="1:13" ht="15" customHeight="1">
      <c r="A23" s="675" t="s">
        <v>8</v>
      </c>
      <c r="B23" s="525"/>
      <c r="C23" s="495" t="e">
        <f>$C$6*B23%</f>
        <v>#REF!</v>
      </c>
      <c r="D23" s="524"/>
      <c r="E23" s="526" t="s">
        <v>8</v>
      </c>
      <c r="F23" s="525"/>
      <c r="G23" s="498" t="e">
        <f>$G$6*F23%</f>
        <v>#REF!</v>
      </c>
      <c r="H23" s="524"/>
      <c r="I23" s="1304" t="s">
        <v>8</v>
      </c>
      <c r="J23" s="525"/>
      <c r="K23" s="1187" t="e">
        <f>$K$6*J23%</f>
        <v>#REF!</v>
      </c>
      <c r="L23" s="102"/>
      <c r="M23" s="63"/>
    </row>
    <row r="24" spans="1:13" ht="15" customHeight="1">
      <c r="A24" s="675" t="s">
        <v>9</v>
      </c>
      <c r="B24" s="525"/>
      <c r="C24" s="495" t="e">
        <f>$C$6*B24%</f>
        <v>#REF!</v>
      </c>
      <c r="D24" s="524"/>
      <c r="E24" s="526" t="s">
        <v>9</v>
      </c>
      <c r="F24" s="525"/>
      <c r="G24" s="498" t="e">
        <f>$G$6*F24%</f>
        <v>#REF!</v>
      </c>
      <c r="H24" s="524"/>
      <c r="I24" s="1304" t="s">
        <v>9</v>
      </c>
      <c r="J24" s="525"/>
      <c r="K24" s="1187" t="e">
        <f>$K$6*J24%</f>
        <v>#REF!</v>
      </c>
      <c r="L24" s="102"/>
      <c r="M24" s="63"/>
    </row>
    <row r="25" spans="1:13" ht="15" customHeight="1">
      <c r="A25" s="675" t="s">
        <v>10</v>
      </c>
      <c r="B25" s="525"/>
      <c r="C25" s="495" t="e">
        <f>$C$6*B25%</f>
        <v>#REF!</v>
      </c>
      <c r="D25" s="524"/>
      <c r="E25" s="526" t="s">
        <v>10</v>
      </c>
      <c r="F25" s="525"/>
      <c r="G25" s="498" t="e">
        <f>$G$6*F25%</f>
        <v>#REF!</v>
      </c>
      <c r="H25" s="524"/>
      <c r="I25" s="1304" t="s">
        <v>10</v>
      </c>
      <c r="J25" s="525"/>
      <c r="K25" s="1187" t="e">
        <f>$K$6*J25%</f>
        <v>#REF!</v>
      </c>
      <c r="L25" s="102"/>
      <c r="M25" s="63"/>
    </row>
    <row r="26" spans="1:13" ht="15" customHeight="1" thickBot="1">
      <c r="A26" s="676" t="s">
        <v>11</v>
      </c>
      <c r="B26" s="1357">
        <f>100-B25-B24-B23</f>
        <v>100</v>
      </c>
      <c r="C26" s="495" t="e">
        <f>$C$6*B26%</f>
        <v>#REF!</v>
      </c>
      <c r="D26" s="524"/>
      <c r="E26" s="527" t="s">
        <v>11</v>
      </c>
      <c r="F26" s="1358">
        <f>100-F25-F24-F23</f>
        <v>100</v>
      </c>
      <c r="G26" s="498" t="e">
        <f>$G$6*F26%</f>
        <v>#REF!</v>
      </c>
      <c r="H26" s="524"/>
      <c r="I26" s="1305" t="s">
        <v>11</v>
      </c>
      <c r="J26" s="1359">
        <f>100-J25-J24-J23</f>
        <v>100</v>
      </c>
      <c r="K26" s="1187" t="e">
        <f>$K$6*J26%</f>
        <v>#REF!</v>
      </c>
      <c r="L26" s="102"/>
      <c r="M26" s="63"/>
    </row>
    <row r="27" spans="1:13" ht="13.5" customHeight="1" thickBot="1">
      <c r="A27" s="19"/>
      <c r="B27" s="10"/>
      <c r="C27" s="10"/>
      <c r="D27" s="10"/>
      <c r="E27" s="10"/>
      <c r="F27" s="1295"/>
      <c r="G27" s="10"/>
      <c r="H27" s="10"/>
      <c r="I27" s="10"/>
      <c r="J27" s="671"/>
      <c r="K27" s="12"/>
      <c r="L27" s="102"/>
      <c r="M27" s="63"/>
    </row>
    <row r="28" spans="1:13" ht="24" customHeight="1">
      <c r="A28" s="684" t="s">
        <v>292</v>
      </c>
      <c r="B28" s="89" t="s">
        <v>0</v>
      </c>
      <c r="C28" s="1284" t="str">
        <f>C3</f>
        <v>År 2009</v>
      </c>
      <c r="D28" s="674"/>
      <c r="E28" s="685" t="s">
        <v>34</v>
      </c>
      <c r="F28" s="1296" t="s">
        <v>0</v>
      </c>
      <c r="G28" s="1285" t="str">
        <f>G3</f>
        <v>År 2010</v>
      </c>
      <c r="H28" s="12"/>
      <c r="I28" s="686" t="s">
        <v>34</v>
      </c>
      <c r="J28" s="1301" t="s">
        <v>0</v>
      </c>
      <c r="K28" s="1299" t="str">
        <f>K10</f>
        <v>År 2011</v>
      </c>
      <c r="L28" s="102"/>
      <c r="M28" s="63"/>
    </row>
    <row r="29" spans="1:13" ht="15" customHeight="1">
      <c r="A29" s="675" t="s">
        <v>8</v>
      </c>
      <c r="B29" s="525"/>
      <c r="C29" s="495">
        <f>$C$7*B29%</f>
        <v>0</v>
      </c>
      <c r="D29" s="524"/>
      <c r="E29" s="526" t="s">
        <v>8</v>
      </c>
      <c r="F29" s="525"/>
      <c r="G29" s="498">
        <f>G7*F29%</f>
        <v>0</v>
      </c>
      <c r="H29" s="524"/>
      <c r="I29" s="147" t="s">
        <v>8</v>
      </c>
      <c r="J29" s="1300"/>
      <c r="K29" s="672">
        <f>K$7*J29%</f>
        <v>0</v>
      </c>
      <c r="L29" s="102"/>
      <c r="M29" s="63"/>
    </row>
    <row r="30" spans="1:13" ht="15" customHeight="1">
      <c r="A30" s="675" t="s">
        <v>9</v>
      </c>
      <c r="B30" s="525"/>
      <c r="C30" s="495">
        <f>$C$7*B30%</f>
        <v>0</v>
      </c>
      <c r="D30" s="524"/>
      <c r="E30" s="526" t="s">
        <v>9</v>
      </c>
      <c r="F30" s="525"/>
      <c r="G30" s="498">
        <f>G7*F30%</f>
        <v>0</v>
      </c>
      <c r="H30" s="524"/>
      <c r="I30" s="147" t="s">
        <v>9</v>
      </c>
      <c r="J30" s="1300"/>
      <c r="K30" s="672">
        <f>K$7*J30%</f>
        <v>0</v>
      </c>
      <c r="L30" s="102"/>
      <c r="M30" s="63"/>
    </row>
    <row r="31" spans="1:13" ht="15" customHeight="1">
      <c r="A31" s="675" t="s">
        <v>10</v>
      </c>
      <c r="B31" s="525"/>
      <c r="C31" s="495">
        <f>$C$7*B31%</f>
        <v>0</v>
      </c>
      <c r="D31" s="524"/>
      <c r="E31" s="526" t="s">
        <v>10</v>
      </c>
      <c r="F31" s="525"/>
      <c r="G31" s="498">
        <f>G7*F31%</f>
        <v>0</v>
      </c>
      <c r="H31" s="524"/>
      <c r="I31" s="147" t="s">
        <v>10</v>
      </c>
      <c r="J31" s="1300"/>
      <c r="K31" s="672">
        <f>K$7*J31%</f>
        <v>0</v>
      </c>
      <c r="L31" s="102"/>
      <c r="M31" s="63"/>
    </row>
    <row r="32" spans="1:13" ht="15" customHeight="1" thickBot="1">
      <c r="A32" s="676" t="s">
        <v>11</v>
      </c>
      <c r="B32" s="1357">
        <f>100-B31-B30-B29</f>
        <v>100</v>
      </c>
      <c r="C32" s="496">
        <f>$C$7*B32%</f>
        <v>0</v>
      </c>
      <c r="D32" s="524"/>
      <c r="E32" s="527" t="s">
        <v>11</v>
      </c>
      <c r="F32" s="1358">
        <f>100-F31-F30-F29</f>
        <v>100</v>
      </c>
      <c r="G32" s="499">
        <f>G7*F32%</f>
        <v>0</v>
      </c>
      <c r="H32" s="524"/>
      <c r="I32" s="148" t="s">
        <v>11</v>
      </c>
      <c r="J32" s="1359">
        <f>100-J31-J30-J29</f>
        <v>100</v>
      </c>
      <c r="K32" s="673">
        <f>K$7*J32%</f>
        <v>0</v>
      </c>
      <c r="L32" s="102"/>
      <c r="M32" s="63"/>
    </row>
    <row r="33" spans="1:13" ht="15" customHeight="1" thickBot="1">
      <c r="A33" s="19"/>
      <c r="B33" s="10"/>
      <c r="C33" s="10"/>
      <c r="D33" s="10"/>
      <c r="E33" s="10"/>
      <c r="F33" s="10"/>
      <c r="G33" s="10"/>
      <c r="H33" s="10"/>
      <c r="I33" s="10"/>
      <c r="J33" s="12"/>
      <c r="K33" s="12"/>
      <c r="L33" s="102"/>
      <c r="M33" s="63"/>
    </row>
    <row r="34" spans="1:13" ht="15" customHeight="1">
      <c r="A34" s="116" t="s">
        <v>126</v>
      </c>
      <c r="B34" s="114"/>
      <c r="C34" s="115"/>
      <c r="D34" s="12"/>
      <c r="E34" s="116" t="s">
        <v>126</v>
      </c>
      <c r="F34" s="114"/>
      <c r="G34" s="115"/>
      <c r="H34" s="12"/>
      <c r="I34" s="116" t="s">
        <v>126</v>
      </c>
      <c r="J34" s="114"/>
      <c r="K34" s="115"/>
      <c r="L34" s="10"/>
      <c r="M34" s="20"/>
    </row>
    <row r="35" spans="1:13" ht="15" customHeight="1" thickBot="1">
      <c r="A35" s="8" t="s">
        <v>132</v>
      </c>
      <c r="B35" s="166"/>
      <c r="C35" s="9"/>
      <c r="D35" s="12"/>
      <c r="E35" s="5" t="s">
        <v>132</v>
      </c>
      <c r="F35" s="165"/>
      <c r="G35" s="6"/>
      <c r="H35" s="12"/>
      <c r="I35" s="8" t="s">
        <v>132</v>
      </c>
      <c r="J35" s="166"/>
      <c r="K35" s="9"/>
      <c r="L35" s="10"/>
      <c r="M35" s="20"/>
    </row>
    <row r="36" spans="1:13" ht="15" customHeight="1">
      <c r="A36" s="5" t="s">
        <v>127</v>
      </c>
      <c r="B36" s="6"/>
      <c r="C36" s="681"/>
      <c r="D36" s="671"/>
      <c r="E36" s="116" t="s">
        <v>127</v>
      </c>
      <c r="F36" s="115"/>
      <c r="G36" s="376"/>
      <c r="H36" s="671"/>
      <c r="I36" s="5" t="s">
        <v>127</v>
      </c>
      <c r="J36" s="6"/>
      <c r="K36" s="376"/>
      <c r="L36" s="10"/>
      <c r="M36" s="20"/>
    </row>
    <row r="37" spans="1:13" ht="15" customHeight="1" thickBot="1">
      <c r="A37" s="5" t="s">
        <v>128</v>
      </c>
      <c r="B37" s="6"/>
      <c r="C37" s="377"/>
      <c r="D37" s="671"/>
      <c r="E37" s="5" t="s">
        <v>128</v>
      </c>
      <c r="F37" s="6"/>
      <c r="G37" s="377"/>
      <c r="H37" s="671"/>
      <c r="I37" s="5" t="s">
        <v>128</v>
      </c>
      <c r="J37" s="6"/>
      <c r="K37" s="377"/>
      <c r="L37" s="10"/>
      <c r="M37" s="20"/>
    </row>
    <row r="38" spans="1:13" ht="15" customHeight="1" thickBot="1">
      <c r="A38" s="8" t="s">
        <v>268</v>
      </c>
      <c r="B38" s="9"/>
      <c r="C38" s="117">
        <f>100-C37-C36</f>
        <v>100</v>
      </c>
      <c r="D38" s="671"/>
      <c r="E38" s="8" t="s">
        <v>269</v>
      </c>
      <c r="F38" s="9"/>
      <c r="G38" s="682">
        <f>100-G37-G36</f>
        <v>100</v>
      </c>
      <c r="H38" s="671"/>
      <c r="I38" s="8" t="s">
        <v>269</v>
      </c>
      <c r="J38" s="9"/>
      <c r="K38" s="117">
        <f>100-K36-K37</f>
        <v>100</v>
      </c>
      <c r="L38" s="10"/>
      <c r="M38" s="20"/>
    </row>
    <row r="39" spans="1:13" ht="10.5" customHeight="1">
      <c r="A39" s="102"/>
      <c r="B39" s="12"/>
      <c r="C39" s="524"/>
      <c r="D39" s="524"/>
      <c r="E39" s="12"/>
      <c r="F39" s="12"/>
      <c r="G39" s="12"/>
      <c r="H39" s="12"/>
      <c r="I39" s="12"/>
      <c r="J39" s="12"/>
      <c r="K39" s="12"/>
      <c r="L39" s="12"/>
      <c r="M39" s="63"/>
    </row>
    <row r="40" spans="1:13" ht="15" thickBot="1">
      <c r="A40" s="157"/>
      <c r="B40" s="61"/>
      <c r="C40" s="677"/>
      <c r="D40" s="677"/>
      <c r="E40" s="61" t="s">
        <v>0</v>
      </c>
      <c r="F40" s="61"/>
      <c r="G40" s="61"/>
      <c r="H40" s="61"/>
      <c r="I40" s="378" t="s">
        <v>0</v>
      </c>
      <c r="J40" s="378"/>
      <c r="K40" s="378"/>
      <c r="L40" s="378"/>
      <c r="M40" s="679" t="s">
        <v>0</v>
      </c>
    </row>
    <row r="52" ht="12.75">
      <c r="E52" s="12"/>
    </row>
  </sheetData>
  <sheetProtection/>
  <printOptions/>
  <pageMargins left="0.75" right="0.75" top="0.72" bottom="0.82" header="0.5" footer="0.5"/>
  <pageSetup horizontalDpi="300" verticalDpi="3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O8" sqref="O8"/>
    </sheetView>
  </sheetViews>
  <sheetFormatPr defaultColWidth="9.00390625" defaultRowHeight="12.75"/>
  <cols>
    <col min="1" max="1" width="2.50390625" style="0" customWidth="1"/>
    <col min="5" max="5" width="13.00390625" style="0" customWidth="1"/>
    <col min="6" max="6" width="3.125" style="0" customWidth="1"/>
    <col min="7" max="7" width="6.125" style="0" customWidth="1"/>
    <col min="9" max="9" width="4.375" style="0" customWidth="1"/>
    <col min="11" max="11" width="4.375" style="0" customWidth="1"/>
  </cols>
  <sheetData>
    <row r="1" spans="1:13" ht="13.5" thickBot="1">
      <c r="A1" s="1519"/>
      <c r="B1" s="1520"/>
      <c r="C1" s="1520"/>
      <c r="D1" s="1520"/>
      <c r="E1" s="1520"/>
      <c r="F1" s="1520"/>
      <c r="G1" s="1520"/>
      <c r="H1" s="1520"/>
      <c r="I1" s="1520"/>
      <c r="J1" s="1520"/>
      <c r="K1" s="1520"/>
      <c r="L1" s="1520"/>
      <c r="M1" s="1748"/>
    </row>
    <row r="2" spans="1:13" ht="18.75" thickBot="1">
      <c r="A2" s="1763"/>
      <c r="B2" s="1764" t="s">
        <v>388</v>
      </c>
      <c r="C2" s="1520"/>
      <c r="D2" s="1520"/>
      <c r="E2" s="1520"/>
      <c r="F2" s="1520"/>
      <c r="G2" s="1760"/>
      <c r="H2" s="1727" t="str">
        <f>'Företagsfakta '!I3</f>
        <v>År 2009</v>
      </c>
      <c r="I2" s="1520"/>
      <c r="J2" s="1734" t="str">
        <f>'Företagsfakta '!J3</f>
        <v>År 2010</v>
      </c>
      <c r="K2" s="1754"/>
      <c r="L2" s="1741" t="str">
        <f>'Företagsfakta '!K3</f>
        <v>År 2011</v>
      </c>
      <c r="M2" s="1749"/>
    </row>
    <row r="3" spans="1:13" ht="12.75">
      <c r="A3" s="1763"/>
      <c r="B3" s="1763"/>
      <c r="C3" s="1478"/>
      <c r="D3" s="1756" t="s">
        <v>380</v>
      </c>
      <c r="E3" s="1478"/>
      <c r="F3" s="1478"/>
      <c r="G3" s="1478"/>
      <c r="H3" s="1728">
        <f>Sammanställning!F55</f>
        <v>0</v>
      </c>
      <c r="I3" s="1478"/>
      <c r="J3" s="1735" t="e">
        <f>Sammanställning!J55</f>
        <v>#REF!</v>
      </c>
      <c r="K3" s="1478"/>
      <c r="L3" s="1742">
        <f>Sammanställning!N55</f>
        <v>0</v>
      </c>
      <c r="M3" s="1694"/>
    </row>
    <row r="4" spans="1:13" ht="12.75">
      <c r="A4" s="1763"/>
      <c r="B4" s="1763"/>
      <c r="C4" s="1478"/>
      <c r="D4" s="1756" t="s">
        <v>394</v>
      </c>
      <c r="E4" s="1478"/>
      <c r="F4" s="1478"/>
      <c r="G4" s="1478"/>
      <c r="H4" s="1729">
        <f>'Försäljnings-skördeprognos'!D63</f>
        <v>0</v>
      </c>
      <c r="I4" s="1478"/>
      <c r="J4" s="1736">
        <f>'Försäljnings-skördeprognos'!H63</f>
        <v>0</v>
      </c>
      <c r="K4" s="1478"/>
      <c r="L4" s="1743">
        <f>'Försäljnings-skördeprognos'!L63</f>
        <v>0</v>
      </c>
      <c r="M4" s="1694"/>
    </row>
    <row r="5" spans="1:13" ht="12.75">
      <c r="A5" s="1763"/>
      <c r="B5" s="1763"/>
      <c r="C5" s="1478"/>
      <c r="D5" s="1756" t="s">
        <v>381</v>
      </c>
      <c r="E5" s="1478"/>
      <c r="F5" s="1478"/>
      <c r="G5" s="1478"/>
      <c r="H5" s="1729">
        <f>'Försäljnings-skördeprognos'!C18+'Försäljnings-skördeprognos'!C19+'Försäljnings-skördeprognos'!C20</f>
        <v>0</v>
      </c>
      <c r="I5" s="1478"/>
      <c r="J5" s="1736">
        <f>'Försäljnings-skördeprognos'!G18+'Försäljnings-skördeprognos'!G19+'Försäljnings-skördeprognos'!G20</f>
        <v>0</v>
      </c>
      <c r="K5" s="1478"/>
      <c r="L5" s="1743">
        <f>'Försäljnings-skördeprognos'!K18+'Försäljnings-skördeprognos'!K19+'Försäljnings-skördeprognos'!K20</f>
        <v>0</v>
      </c>
      <c r="M5" s="1694"/>
    </row>
    <row r="6" spans="1:13" ht="13.5" thickBot="1">
      <c r="A6" s="1763"/>
      <c r="B6" s="1763"/>
      <c r="C6" s="1478"/>
      <c r="D6" s="1756" t="s">
        <v>382</v>
      </c>
      <c r="E6" s="1478"/>
      <c r="F6" s="1478"/>
      <c r="G6" s="1478"/>
      <c r="H6" s="1730" t="e">
        <f>H4/H5</f>
        <v>#DIV/0!</v>
      </c>
      <c r="I6" s="1478"/>
      <c r="J6" s="1737" t="e">
        <f>J4/J5</f>
        <v>#DIV/0!</v>
      </c>
      <c r="K6" s="1478"/>
      <c r="L6" s="1744" t="e">
        <f>L4/L5</f>
        <v>#DIV/0!</v>
      </c>
      <c r="M6" s="1694"/>
    </row>
    <row r="7" spans="1:13" ht="12.75">
      <c r="A7" s="1763"/>
      <c r="B7" s="1890" t="s">
        <v>395</v>
      </c>
      <c r="C7" s="1551"/>
      <c r="D7" s="1891"/>
      <c r="E7" s="1551"/>
      <c r="F7" s="1551"/>
      <c r="G7" s="1551"/>
      <c r="H7" s="1551"/>
      <c r="I7" s="1551"/>
      <c r="J7" s="1551"/>
      <c r="K7" s="1478"/>
      <c r="L7" s="1478"/>
      <c r="M7" s="1694"/>
    </row>
    <row r="8" spans="1:13" ht="13.5" thickBot="1">
      <c r="A8" s="1765"/>
      <c r="B8" s="1765"/>
      <c r="C8" s="1531"/>
      <c r="D8" s="1531"/>
      <c r="E8" s="1531"/>
      <c r="F8" s="1531"/>
      <c r="G8" s="1531"/>
      <c r="H8" s="1531"/>
      <c r="I8" s="1531"/>
      <c r="J8" s="1531"/>
      <c r="K8" s="1531"/>
      <c r="L8" s="1531"/>
      <c r="M8" s="1750"/>
    </row>
    <row r="9" spans="1:13" ht="12.75">
      <c r="A9" s="1766"/>
      <c r="B9" s="1766" t="s">
        <v>386</v>
      </c>
      <c r="C9" s="1756"/>
      <c r="D9" s="1756"/>
      <c r="E9" s="1756"/>
      <c r="F9" s="1761"/>
      <c r="G9" s="1756" t="s">
        <v>108</v>
      </c>
      <c r="H9" s="1731">
        <f>(F9*'Försäljnings-skördeprognos'!C4)</f>
        <v>0</v>
      </c>
      <c r="I9" s="1756"/>
      <c r="J9" s="1738">
        <f>(F9*'Försäljnings-skördeprognos'!G4)</f>
        <v>0</v>
      </c>
      <c r="K9" s="1756"/>
      <c r="L9" s="1745">
        <f>(F9*'Försäljnings-skördeprognos'!K4)</f>
        <v>0</v>
      </c>
      <c r="M9" s="1751"/>
    </row>
    <row r="10" spans="1:13" ht="13.5" thickBot="1">
      <c r="A10" s="1766"/>
      <c r="B10" s="1766"/>
      <c r="C10" s="1756"/>
      <c r="D10" s="1756"/>
      <c r="E10" s="1756"/>
      <c r="F10" s="1771"/>
      <c r="G10" s="1756" t="s">
        <v>66</v>
      </c>
      <c r="H10" s="1732" t="e">
        <f>H6*H9</f>
        <v>#DIV/0!</v>
      </c>
      <c r="I10" s="1756"/>
      <c r="J10" s="1739" t="e">
        <f>J6*J9</f>
        <v>#DIV/0!</v>
      </c>
      <c r="K10" s="1756"/>
      <c r="L10" s="1747" t="e">
        <f>L6*L9</f>
        <v>#DIV/0!</v>
      </c>
      <c r="M10" s="1751"/>
    </row>
    <row r="11" spans="1:13" ht="12.75">
      <c r="A11" s="1766"/>
      <c r="B11" s="1766" t="s">
        <v>386</v>
      </c>
      <c r="C11" s="1756"/>
      <c r="D11" s="1756"/>
      <c r="E11" s="1756"/>
      <c r="F11" s="1762"/>
      <c r="G11" s="1756" t="s">
        <v>108</v>
      </c>
      <c r="H11" s="1731">
        <f>(F11*'Försäljnings-skördeprognos'!C4)</f>
        <v>0</v>
      </c>
      <c r="I11" s="1756"/>
      <c r="J11" s="1738">
        <f>(F11*'Försäljnings-skördeprognos'!G4)</f>
        <v>0</v>
      </c>
      <c r="K11" s="1756"/>
      <c r="L11" s="1745">
        <f>(F11*'Försäljnings-skördeprognos'!K4)</f>
        <v>0</v>
      </c>
      <c r="M11" s="1751"/>
    </row>
    <row r="12" spans="1:13" ht="13.5" thickBot="1">
      <c r="A12" s="1766"/>
      <c r="B12" s="1766"/>
      <c r="C12" s="1756"/>
      <c r="D12" s="1756"/>
      <c r="E12" s="1756"/>
      <c r="F12" s="1771"/>
      <c r="G12" s="1756" t="s">
        <v>66</v>
      </c>
      <c r="H12" s="1732" t="e">
        <f>H6*H11</f>
        <v>#DIV/0!</v>
      </c>
      <c r="I12" s="1756"/>
      <c r="J12" s="1739" t="e">
        <f>J6*J11</f>
        <v>#DIV/0!</v>
      </c>
      <c r="K12" s="1756"/>
      <c r="L12" s="1747" t="e">
        <f>L6*L11</f>
        <v>#DIV/0!</v>
      </c>
      <c r="M12" s="1751"/>
    </row>
    <row r="13" spans="1:13" ht="13.5" thickBot="1">
      <c r="A13" s="1766"/>
      <c r="B13" s="1766" t="s">
        <v>386</v>
      </c>
      <c r="C13" s="1756"/>
      <c r="D13" s="1756"/>
      <c r="E13" s="1756"/>
      <c r="F13" s="1770"/>
      <c r="G13" s="1756" t="s">
        <v>108</v>
      </c>
      <c r="H13" s="1731">
        <f>(F13*'Försäljnings-skördeprognos'!C4)</f>
        <v>0</v>
      </c>
      <c r="I13" s="1756"/>
      <c r="J13" s="1738">
        <f>(F13*'Försäljnings-skördeprognos'!G4)</f>
        <v>0</v>
      </c>
      <c r="K13" s="1756"/>
      <c r="L13" s="1746">
        <f>(F13*'Försäljnings-skördeprognos'!K4)</f>
        <v>0</v>
      </c>
      <c r="M13" s="1751"/>
    </row>
    <row r="14" spans="1:13" ht="13.5" thickBot="1">
      <c r="A14" s="1766"/>
      <c r="B14" s="1766"/>
      <c r="C14" s="1756"/>
      <c r="D14" s="1756"/>
      <c r="E14" s="1756"/>
      <c r="F14" s="1755"/>
      <c r="G14" s="1756" t="s">
        <v>66</v>
      </c>
      <c r="H14" s="1733" t="e">
        <f>H6*H13</f>
        <v>#DIV/0!</v>
      </c>
      <c r="I14" s="1756"/>
      <c r="J14" s="1740" t="e">
        <f>J6*J13</f>
        <v>#DIV/0!</v>
      </c>
      <c r="K14" s="1756"/>
      <c r="L14" s="1747" t="e">
        <f>J6*L13</f>
        <v>#DIV/0!</v>
      </c>
      <c r="M14" s="1751"/>
    </row>
    <row r="15" spans="1:13" ht="13.5" thickBot="1">
      <c r="A15" s="1766"/>
      <c r="B15" s="1766"/>
      <c r="C15" s="1756"/>
      <c r="D15" s="1756"/>
      <c r="E15" s="1756"/>
      <c r="F15" s="1755"/>
      <c r="G15" s="1756"/>
      <c r="H15" s="1769"/>
      <c r="I15" s="1756"/>
      <c r="J15" s="1769"/>
      <c r="K15" s="1756"/>
      <c r="L15" s="1769"/>
      <c r="M15" s="1751"/>
    </row>
    <row r="16" spans="1:13" ht="12.75">
      <c r="A16" s="1766"/>
      <c r="B16" s="1766" t="s">
        <v>387</v>
      </c>
      <c r="C16" s="1756"/>
      <c r="D16" s="1756"/>
      <c r="E16" s="1756"/>
      <c r="F16" s="1761"/>
      <c r="G16" s="1756" t="s">
        <v>398</v>
      </c>
      <c r="H16" s="1731">
        <f>F16*'Försäljnings-skördeprognos'!C3</f>
        <v>0</v>
      </c>
      <c r="I16" s="1756"/>
      <c r="J16" s="1738">
        <f>(F16*'Försäljnings-skördeprognos'!G3)</f>
        <v>0</v>
      </c>
      <c r="K16" s="1756"/>
      <c r="L16" s="1745">
        <f>F16*'Försäljnings-skördeprognos'!K4</f>
        <v>0</v>
      </c>
      <c r="M16" s="1751"/>
    </row>
    <row r="17" spans="1:13" ht="13.5" thickBot="1">
      <c r="A17" s="1766"/>
      <c r="B17" s="1766"/>
      <c r="C17" s="1756"/>
      <c r="D17" s="1756"/>
      <c r="E17" s="1756"/>
      <c r="F17" s="1771"/>
      <c r="G17" s="1756" t="s">
        <v>66</v>
      </c>
      <c r="H17" s="1733" t="e">
        <f>H6*H16</f>
        <v>#DIV/0!</v>
      </c>
      <c r="I17" s="1756"/>
      <c r="J17" s="1739" t="e">
        <f>J6*J16</f>
        <v>#DIV/0!</v>
      </c>
      <c r="K17" s="1756"/>
      <c r="L17" s="1747" t="e">
        <f>L6*L16</f>
        <v>#DIV/0!</v>
      </c>
      <c r="M17" s="1751"/>
    </row>
    <row r="18" spans="1:13" ht="12.75">
      <c r="A18" s="1766"/>
      <c r="B18" s="1766" t="s">
        <v>387</v>
      </c>
      <c r="C18" s="1756"/>
      <c r="D18" s="1756"/>
      <c r="E18" s="1756"/>
      <c r="F18" s="1762"/>
      <c r="G18" s="1756" t="s">
        <v>398</v>
      </c>
      <c r="H18" s="1731">
        <f>F18*'Försäljnings-skördeprognos'!C3</f>
        <v>0</v>
      </c>
      <c r="I18" s="1756"/>
      <c r="J18" s="1738">
        <f>(F18*'Försäljnings-skördeprognos'!G3)</f>
        <v>0</v>
      </c>
      <c r="K18" s="1756"/>
      <c r="L18" s="1745">
        <f>F18*'Försäljnings-skördeprognos'!K4</f>
        <v>0</v>
      </c>
      <c r="M18" s="1751"/>
    </row>
    <row r="19" spans="1:13" ht="13.5" thickBot="1">
      <c r="A19" s="1766"/>
      <c r="B19" s="1766"/>
      <c r="C19" s="1756"/>
      <c r="D19" s="1756"/>
      <c r="E19" s="1756"/>
      <c r="F19" s="1771"/>
      <c r="G19" s="1756" t="s">
        <v>66</v>
      </c>
      <c r="H19" s="1733" t="e">
        <f>H6*H18</f>
        <v>#DIV/0!</v>
      </c>
      <c r="I19" s="1756"/>
      <c r="J19" s="1739" t="e">
        <f>J6*J18</f>
        <v>#DIV/0!</v>
      </c>
      <c r="K19" s="1756"/>
      <c r="L19" s="1747" t="e">
        <f>L6*L18</f>
        <v>#DIV/0!</v>
      </c>
      <c r="M19" s="1751"/>
    </row>
    <row r="20" spans="1:13" ht="13.5" thickBot="1">
      <c r="A20" s="1766"/>
      <c r="B20" s="1766" t="s">
        <v>387</v>
      </c>
      <c r="C20" s="1756"/>
      <c r="D20" s="1756"/>
      <c r="E20" s="1756"/>
      <c r="F20" s="1770"/>
      <c r="G20" s="1756" t="s">
        <v>398</v>
      </c>
      <c r="H20" s="1732">
        <f>F20*'Försäljnings-skördeprognos'!C3</f>
        <v>0</v>
      </c>
      <c r="I20" s="1756"/>
      <c r="J20" s="1738">
        <f>(F20*'Försäljnings-skördeprognos'!G3)</f>
        <v>0</v>
      </c>
      <c r="K20" s="1756"/>
      <c r="L20" s="1746">
        <f>F20*'Försäljnings-skördeprognos'!K4</f>
        <v>0</v>
      </c>
      <c r="M20" s="1751"/>
    </row>
    <row r="21" spans="1:13" ht="13.5" thickBot="1">
      <c r="A21" s="1766"/>
      <c r="B21" s="1766"/>
      <c r="C21" s="1756"/>
      <c r="D21" s="1756"/>
      <c r="E21" s="1756"/>
      <c r="F21" s="1755"/>
      <c r="G21" s="1756" t="s">
        <v>66</v>
      </c>
      <c r="H21" s="1733" t="e">
        <f>H6*H20</f>
        <v>#DIV/0!</v>
      </c>
      <c r="I21" s="1756"/>
      <c r="J21" s="1740" t="e">
        <f>J6*J20</f>
        <v>#DIV/0!</v>
      </c>
      <c r="K21" s="1756"/>
      <c r="L21" s="1747" t="e">
        <f>L6*L20</f>
        <v>#DIV/0!</v>
      </c>
      <c r="M21" s="1751"/>
    </row>
    <row r="22" spans="1:13" ht="13.5" thickBot="1">
      <c r="A22" s="1766"/>
      <c r="B22" s="1766"/>
      <c r="C22" s="1756"/>
      <c r="D22" s="1756"/>
      <c r="E22" s="1756"/>
      <c r="F22" s="1755"/>
      <c r="G22" s="1756"/>
      <c r="H22" s="1769"/>
      <c r="I22" s="1759"/>
      <c r="J22" s="1769"/>
      <c r="K22" s="1756"/>
      <c r="L22" s="1769"/>
      <c r="M22" s="1751"/>
    </row>
    <row r="23" spans="1:13" ht="12.75">
      <c r="A23" s="1766"/>
      <c r="B23" s="1766" t="s">
        <v>389</v>
      </c>
      <c r="C23" s="1756"/>
      <c r="D23" s="1756"/>
      <c r="E23" s="1478"/>
      <c r="F23" s="1772"/>
      <c r="G23" s="1756" t="s">
        <v>66</v>
      </c>
      <c r="H23" s="1731">
        <f>F23*H5</f>
        <v>0</v>
      </c>
      <c r="I23" s="1756"/>
      <c r="J23" s="1738">
        <f>J5*F23</f>
        <v>0</v>
      </c>
      <c r="K23" s="1756"/>
      <c r="L23" s="1745">
        <f>L5*F23</f>
        <v>0</v>
      </c>
      <c r="M23" s="1751"/>
    </row>
    <row r="24" spans="1:13" ht="12.75">
      <c r="A24" s="1766"/>
      <c r="B24" s="1766" t="s">
        <v>389</v>
      </c>
      <c r="C24" s="1756"/>
      <c r="D24" s="1756"/>
      <c r="E24" s="1478"/>
      <c r="F24" s="1773"/>
      <c r="G24" s="1756" t="s">
        <v>66</v>
      </c>
      <c r="H24" s="1732">
        <f>H5*F24</f>
        <v>0</v>
      </c>
      <c r="I24" s="1756"/>
      <c r="J24" s="1739">
        <f>J5*F24</f>
        <v>0</v>
      </c>
      <c r="K24" s="1756"/>
      <c r="L24" s="1746">
        <f>L5*F24</f>
        <v>0</v>
      </c>
      <c r="M24" s="1751"/>
    </row>
    <row r="25" spans="1:13" ht="13.5" thickBot="1">
      <c r="A25" s="1767"/>
      <c r="B25" s="1766" t="s">
        <v>389</v>
      </c>
      <c r="C25" s="1757"/>
      <c r="D25" s="1757"/>
      <c r="E25" s="1478"/>
      <c r="F25" s="1774"/>
      <c r="G25" s="1757" t="s">
        <v>66</v>
      </c>
      <c r="H25" s="1733">
        <f>H5*F25</f>
        <v>0</v>
      </c>
      <c r="I25" s="1757"/>
      <c r="J25" s="1740">
        <f>J5*F25</f>
        <v>0</v>
      </c>
      <c r="K25" s="1757"/>
      <c r="L25" s="1747">
        <f>L5*F25</f>
        <v>0</v>
      </c>
      <c r="M25" s="1752"/>
    </row>
    <row r="26" spans="1:13" ht="13.5" thickBot="1">
      <c r="A26" s="1767"/>
      <c r="B26" s="1767"/>
      <c r="C26" s="1757"/>
      <c r="D26" s="1757"/>
      <c r="E26" s="1757"/>
      <c r="F26" s="1757"/>
      <c r="G26" s="1757"/>
      <c r="H26" s="1769"/>
      <c r="I26" s="1757"/>
      <c r="J26" s="1769"/>
      <c r="K26" s="1757"/>
      <c r="L26" s="1769"/>
      <c r="M26" s="1752"/>
    </row>
    <row r="27" spans="1:13" ht="12.75">
      <c r="A27" s="1763"/>
      <c r="B27" s="1767" t="s">
        <v>383</v>
      </c>
      <c r="C27" s="1757"/>
      <c r="D27" s="1757"/>
      <c r="E27" s="1757"/>
      <c r="F27" s="1757"/>
      <c r="G27" s="1757"/>
      <c r="H27" s="1731" t="e">
        <f>H10+H17+H23</f>
        <v>#DIV/0!</v>
      </c>
      <c r="I27" s="1757"/>
      <c r="J27" s="1738" t="e">
        <f>J10+J17+J23</f>
        <v>#DIV/0!</v>
      </c>
      <c r="K27" s="1757"/>
      <c r="L27" s="1745" t="e">
        <f>L10+L17+L23</f>
        <v>#DIV/0!</v>
      </c>
      <c r="M27" s="1752"/>
    </row>
    <row r="28" spans="1:13" ht="12.75">
      <c r="A28" s="1763"/>
      <c r="B28" s="1767" t="s">
        <v>384</v>
      </c>
      <c r="C28" s="1757"/>
      <c r="D28" s="1757"/>
      <c r="E28" s="1757"/>
      <c r="F28" s="1757"/>
      <c r="G28" s="1757"/>
      <c r="H28" s="1732" t="e">
        <f>H12+H19+H24</f>
        <v>#DIV/0!</v>
      </c>
      <c r="I28" s="1757"/>
      <c r="J28" s="1739" t="e">
        <f>J12+J19+J24</f>
        <v>#DIV/0!</v>
      </c>
      <c r="K28" s="1757"/>
      <c r="L28" s="1746" t="e">
        <f>L12+L19+L24</f>
        <v>#DIV/0!</v>
      </c>
      <c r="M28" s="1752"/>
    </row>
    <row r="29" spans="1:13" ht="13.5" thickBot="1">
      <c r="A29" s="1763"/>
      <c r="B29" s="1767" t="s">
        <v>385</v>
      </c>
      <c r="C29" s="1757"/>
      <c r="D29" s="1757"/>
      <c r="E29" s="1757"/>
      <c r="F29" s="1757"/>
      <c r="G29" s="1757"/>
      <c r="H29" s="1733" t="e">
        <f>H14+H21+H25</f>
        <v>#DIV/0!</v>
      </c>
      <c r="I29" s="1757"/>
      <c r="J29" s="1740" t="e">
        <f>J14+J21+J25</f>
        <v>#DIV/0!</v>
      </c>
      <c r="K29" s="1757"/>
      <c r="L29" s="1747" t="e">
        <f>L14+L21+L25</f>
        <v>#DIV/0!</v>
      </c>
      <c r="M29" s="1752"/>
    </row>
    <row r="30" spans="1:13" ht="13.5" thickBot="1">
      <c r="A30" s="1763"/>
      <c r="B30" s="1767"/>
      <c r="C30" s="1757"/>
      <c r="D30" s="1757"/>
      <c r="E30" s="1757"/>
      <c r="F30" s="1757"/>
      <c r="G30" s="1757"/>
      <c r="H30" s="1757"/>
      <c r="I30" s="1757"/>
      <c r="J30" s="1757"/>
      <c r="K30" s="1757"/>
      <c r="L30" s="1757"/>
      <c r="M30" s="1752"/>
    </row>
    <row r="31" spans="1:13" ht="12.75">
      <c r="A31" s="1763"/>
      <c r="B31" s="1892" t="s">
        <v>396</v>
      </c>
      <c r="C31" s="1893"/>
      <c r="D31" s="1893"/>
      <c r="E31" s="1757"/>
      <c r="F31" s="1757"/>
      <c r="G31" s="1757"/>
      <c r="H31" s="1731">
        <f>H3</f>
        <v>0</v>
      </c>
      <c r="I31" s="1757"/>
      <c r="J31" s="1738" t="e">
        <f>J3</f>
        <v>#REF!</v>
      </c>
      <c r="K31" s="1757"/>
      <c r="L31" s="1745">
        <f>L3</f>
        <v>0</v>
      </c>
      <c r="M31" s="1752"/>
    </row>
    <row r="32" spans="1:13" ht="12.75">
      <c r="A32" s="1763"/>
      <c r="B32" s="1767" t="s">
        <v>397</v>
      </c>
      <c r="C32" s="1757"/>
      <c r="D32" s="1757"/>
      <c r="E32" s="1757"/>
      <c r="F32" s="1757"/>
      <c r="G32" s="1757"/>
      <c r="H32" s="1732" t="e">
        <f>H$31+H27</f>
        <v>#DIV/0!</v>
      </c>
      <c r="I32" s="1757"/>
      <c r="J32" s="1739" t="e">
        <f>J$31+J27</f>
        <v>#REF!</v>
      </c>
      <c r="K32" s="1757"/>
      <c r="L32" s="1746" t="e">
        <f>L$31+L27</f>
        <v>#DIV/0!</v>
      </c>
      <c r="M32" s="1752"/>
    </row>
    <row r="33" spans="1:13" ht="12.75">
      <c r="A33" s="1763"/>
      <c r="B33" s="1767" t="s">
        <v>397</v>
      </c>
      <c r="C33" s="1757"/>
      <c r="D33" s="1757"/>
      <c r="E33" s="1757"/>
      <c r="F33" s="1757"/>
      <c r="G33" s="1757"/>
      <c r="H33" s="1732" t="e">
        <f>H$31+H28</f>
        <v>#DIV/0!</v>
      </c>
      <c r="I33" s="1757"/>
      <c r="J33" s="1739" t="e">
        <f>J$31+J28</f>
        <v>#REF!</v>
      </c>
      <c r="K33" s="1757"/>
      <c r="L33" s="1746" t="e">
        <f>L$31+L28</f>
        <v>#DIV/0!</v>
      </c>
      <c r="M33" s="1752"/>
    </row>
    <row r="34" spans="1:13" ht="13.5" thickBot="1">
      <c r="A34" s="1763"/>
      <c r="B34" s="1767" t="s">
        <v>397</v>
      </c>
      <c r="C34" s="1757"/>
      <c r="D34" s="1757"/>
      <c r="E34" s="1757"/>
      <c r="F34" s="1757"/>
      <c r="G34" s="1757"/>
      <c r="H34" s="1733" t="e">
        <f>H$31+H29</f>
        <v>#DIV/0!</v>
      </c>
      <c r="I34" s="1757"/>
      <c r="J34" s="1740" t="e">
        <f>J$31+J29</f>
        <v>#REF!</v>
      </c>
      <c r="K34" s="1757"/>
      <c r="L34" s="1747" t="e">
        <f>L$31+L29</f>
        <v>#DIV/0!</v>
      </c>
      <c r="M34" s="1752"/>
    </row>
    <row r="35" spans="1:13" ht="13.5" thickBot="1">
      <c r="A35" s="1768"/>
      <c r="B35" s="1768"/>
      <c r="C35" s="1758"/>
      <c r="D35" s="1758"/>
      <c r="E35" s="1758"/>
      <c r="F35" s="1758"/>
      <c r="G35" s="1758"/>
      <c r="H35" s="1758"/>
      <c r="I35" s="1758"/>
      <c r="J35" s="1758"/>
      <c r="K35" s="1758"/>
      <c r="L35" s="1758"/>
      <c r="M35" s="1753"/>
    </row>
    <row r="36" spans="1:13" ht="12.75">
      <c r="A36" s="1677"/>
      <c r="B36" s="1677"/>
      <c r="C36" s="1677"/>
      <c r="D36" s="1677"/>
      <c r="E36" s="1677"/>
      <c r="F36" s="1677"/>
      <c r="G36" s="1677"/>
      <c r="H36" s="1676"/>
      <c r="I36" s="1677"/>
      <c r="J36" s="1677"/>
      <c r="K36" s="1677"/>
      <c r="L36" s="1677"/>
      <c r="M36" s="1678"/>
    </row>
  </sheetData>
  <sheetProtection/>
  <printOptions/>
  <pageMargins left="0.7" right="0.7" top="0.75" bottom="0.75" header="0.3" footer="0.3"/>
  <pageSetup orientation="landscape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2:I23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5" max="5" width="12.25390625" style="0" customWidth="1"/>
  </cols>
  <sheetData>
    <row r="2" spans="3:9" ht="18">
      <c r="C2" s="1041"/>
      <c r="D2" s="1041"/>
      <c r="E2" s="1041"/>
      <c r="F2" s="1041"/>
      <c r="G2" s="1041"/>
      <c r="H2" s="1041"/>
      <c r="I2" s="1041"/>
    </row>
    <row r="3" spans="3:9" ht="18">
      <c r="C3" s="1041"/>
      <c r="D3" s="1041"/>
      <c r="E3" s="1041"/>
      <c r="F3" s="1041"/>
      <c r="G3" s="1041"/>
      <c r="H3" s="1041"/>
      <c r="I3" s="1041"/>
    </row>
    <row r="4" spans="3:9" ht="18">
      <c r="C4" s="1041"/>
      <c r="D4" s="1041" t="s">
        <v>256</v>
      </c>
      <c r="E4" s="1041"/>
      <c r="F4" s="1041"/>
      <c r="G4" s="1041"/>
      <c r="H4" s="1041"/>
      <c r="I4" s="1041"/>
    </row>
    <row r="5" spans="3:9" ht="18">
      <c r="C5" s="1041"/>
      <c r="D5" s="1041"/>
      <c r="E5" s="1041"/>
      <c r="F5" s="1041"/>
      <c r="G5" s="1041"/>
      <c r="H5" s="1041"/>
      <c r="I5" s="1041"/>
    </row>
    <row r="6" spans="3:9" ht="18">
      <c r="C6" s="1041"/>
      <c r="D6" s="1041"/>
      <c r="E6" s="1041"/>
      <c r="F6" s="1041"/>
      <c r="G6" s="1041"/>
      <c r="H6" s="1041"/>
      <c r="I6" s="1041"/>
    </row>
    <row r="7" spans="3:9" ht="18">
      <c r="C7" s="1041"/>
      <c r="D7" s="1041"/>
      <c r="E7" s="1041"/>
      <c r="F7" s="1041"/>
      <c r="G7" s="1041"/>
      <c r="H7" s="1041"/>
      <c r="I7" s="1041"/>
    </row>
    <row r="8" spans="3:9" ht="18">
      <c r="C8" s="1041"/>
      <c r="D8" s="1041" t="s">
        <v>91</v>
      </c>
      <c r="E8" s="1041"/>
      <c r="G8" s="1041" t="str">
        <f>'Företagsfakta '!D3</f>
        <v>Bihuset</v>
      </c>
      <c r="H8" s="1041"/>
      <c r="I8" s="1041"/>
    </row>
    <row r="9" spans="3:9" ht="18">
      <c r="C9" s="1041"/>
      <c r="D9" s="1041"/>
      <c r="E9" s="1041"/>
      <c r="G9" s="1041"/>
      <c r="H9" s="1041"/>
      <c r="I9" s="1041"/>
    </row>
    <row r="10" spans="3:9" ht="18">
      <c r="C10" s="1041"/>
      <c r="D10" s="1041" t="s">
        <v>5</v>
      </c>
      <c r="E10" s="1041"/>
      <c r="G10" s="1041" t="str">
        <f>'Företagsfakta '!D5</f>
        <v> </v>
      </c>
      <c r="H10" s="1041"/>
      <c r="I10" s="1041"/>
    </row>
    <row r="11" spans="3:9" ht="18">
      <c r="C11" s="1041"/>
      <c r="D11" s="1041"/>
      <c r="E11" s="1041"/>
      <c r="G11" s="1041"/>
      <c r="H11" s="1041"/>
      <c r="I11" s="1041"/>
    </row>
    <row r="12" spans="3:9" ht="18">
      <c r="C12" s="1041"/>
      <c r="D12" s="1041" t="s">
        <v>6</v>
      </c>
      <c r="E12" s="1041"/>
      <c r="G12" s="1041" t="str">
        <f>'Företagsfakta '!D7</f>
        <v> </v>
      </c>
      <c r="H12" s="1041"/>
      <c r="I12" s="1041"/>
    </row>
    <row r="13" spans="3:9" ht="18">
      <c r="C13" s="1041"/>
      <c r="D13" s="1041"/>
      <c r="E13" s="1041"/>
      <c r="G13" s="1041"/>
      <c r="H13" s="1041"/>
      <c r="I13" s="1041"/>
    </row>
    <row r="14" spans="3:9" ht="18">
      <c r="C14" s="1041"/>
      <c r="D14" s="1041" t="s">
        <v>7</v>
      </c>
      <c r="E14" s="1041"/>
      <c r="G14" s="1041" t="str">
        <f>'Företagsfakta '!D9</f>
        <v> </v>
      </c>
      <c r="H14" s="1041"/>
      <c r="I14" s="1041"/>
    </row>
    <row r="15" spans="3:9" ht="18">
      <c r="C15" s="1041"/>
      <c r="D15" s="1041"/>
      <c r="E15" s="1041"/>
      <c r="G15" s="1041"/>
      <c r="H15" s="1041"/>
      <c r="I15" s="1041"/>
    </row>
    <row r="16" spans="3:9" ht="18">
      <c r="C16" s="1041"/>
      <c r="D16" s="1041" t="s">
        <v>253</v>
      </c>
      <c r="E16" s="1041"/>
      <c r="G16" s="1041" t="str">
        <f>'Företagsfakta '!D17</f>
        <v> </v>
      </c>
      <c r="H16" s="1041"/>
      <c r="I16" s="1041"/>
    </row>
    <row r="17" spans="3:9" ht="18">
      <c r="C17" s="1041"/>
      <c r="D17" s="1041"/>
      <c r="E17" s="1041"/>
      <c r="F17" s="1041"/>
      <c r="G17" s="1041"/>
      <c r="H17" s="1041"/>
      <c r="I17" s="1041"/>
    </row>
    <row r="18" spans="3:9" ht="18">
      <c r="C18" s="1041"/>
      <c r="E18" s="1041"/>
      <c r="F18" s="1041"/>
      <c r="G18" s="1041"/>
      <c r="H18" s="1041"/>
      <c r="I18" s="1041"/>
    </row>
    <row r="19" spans="3:9" ht="18">
      <c r="C19" s="1041"/>
      <c r="D19" s="1041"/>
      <c r="E19" s="1041"/>
      <c r="F19" s="1041"/>
      <c r="G19" s="1041"/>
      <c r="H19" s="1041"/>
      <c r="I19" s="1041"/>
    </row>
    <row r="20" spans="3:9" ht="18">
      <c r="C20" s="1041"/>
      <c r="D20" s="1041"/>
      <c r="E20" s="1041"/>
      <c r="F20" s="1041"/>
      <c r="G20" s="1041"/>
      <c r="H20" s="1041"/>
      <c r="I20" s="1041"/>
    </row>
    <row r="21" spans="3:9" ht="18">
      <c r="C21" s="1041"/>
      <c r="D21" s="1041"/>
      <c r="E21" s="1041"/>
      <c r="F21" s="1041"/>
      <c r="G21" s="1041"/>
      <c r="H21" s="1041"/>
      <c r="I21" s="1041"/>
    </row>
    <row r="22" spans="3:9" ht="18">
      <c r="C22" s="1041"/>
      <c r="D22" s="1041"/>
      <c r="E22" s="1041"/>
      <c r="F22" s="1041"/>
      <c r="G22" s="1041"/>
      <c r="H22" s="1041"/>
      <c r="I22" s="1041"/>
    </row>
    <row r="23" spans="3:9" ht="18">
      <c r="C23" s="1041"/>
      <c r="D23" s="1041"/>
      <c r="E23" s="1041"/>
      <c r="F23" s="1041"/>
      <c r="G23" s="1041"/>
      <c r="H23" s="1041"/>
      <c r="I23" s="104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B1">
      <selection activeCell="N14" sqref="N14"/>
    </sheetView>
  </sheetViews>
  <sheetFormatPr defaultColWidth="9.00390625" defaultRowHeight="12.75"/>
  <cols>
    <col min="4" max="4" width="18.00390625" style="0" customWidth="1"/>
    <col min="8" max="8" width="11.25390625" style="0" customWidth="1"/>
  </cols>
  <sheetData>
    <row r="1" spans="1:12" ht="15">
      <c r="A1" s="19"/>
      <c r="B1" s="1356" t="s">
        <v>242</v>
      </c>
      <c r="C1" s="10"/>
      <c r="D1" s="395" t="str">
        <f>D3</f>
        <v>Bihuset</v>
      </c>
      <c r="E1" s="10"/>
      <c r="F1" s="10"/>
      <c r="G1" s="10"/>
      <c r="H1" s="10"/>
      <c r="I1" s="10"/>
      <c r="J1" s="10"/>
      <c r="K1" s="10"/>
      <c r="L1" s="20"/>
    </row>
    <row r="2" spans="1:12" ht="5.25" customHeight="1" thickBot="1">
      <c r="A2" s="19"/>
      <c r="B2" s="19"/>
      <c r="C2" s="10"/>
      <c r="D2" s="15"/>
      <c r="E2" s="10"/>
      <c r="F2" s="10"/>
      <c r="G2" s="10"/>
      <c r="H2" s="10"/>
      <c r="I2" s="10"/>
      <c r="J2" s="10"/>
      <c r="K2" s="10"/>
      <c r="L2" s="20"/>
    </row>
    <row r="3" spans="1:12" ht="15" thickBot="1">
      <c r="A3" s="19"/>
      <c r="B3" s="99" t="s">
        <v>4</v>
      </c>
      <c r="C3" s="68"/>
      <c r="D3" s="1167" t="s">
        <v>270</v>
      </c>
      <c r="E3" s="12"/>
      <c r="F3" s="67" t="s">
        <v>44</v>
      </c>
      <c r="G3" s="100"/>
      <c r="H3" s="101"/>
      <c r="I3" s="1376" t="s">
        <v>342</v>
      </c>
      <c r="J3" s="1377" t="s">
        <v>343</v>
      </c>
      <c r="K3" s="1378" t="s">
        <v>344</v>
      </c>
      <c r="L3" s="20"/>
    </row>
    <row r="4" spans="1:12" ht="13.5" thickBot="1">
      <c r="A4" s="19"/>
      <c r="B4" s="102"/>
      <c r="C4" s="63"/>
      <c r="D4" s="1635"/>
      <c r="E4" s="12"/>
      <c r="F4" s="380" t="s">
        <v>249</v>
      </c>
      <c r="G4" s="10"/>
      <c r="H4" s="20"/>
      <c r="I4" s="1609"/>
      <c r="J4" s="1610"/>
      <c r="K4" s="1317"/>
      <c r="L4" s="20"/>
    </row>
    <row r="5" spans="1:12" ht="13.5" thickBot="1">
      <c r="A5" s="19"/>
      <c r="B5" s="102" t="s">
        <v>5</v>
      </c>
      <c r="C5" s="63"/>
      <c r="D5" s="1165" t="s">
        <v>0</v>
      </c>
      <c r="E5" s="12"/>
      <c r="F5" s="102" t="s">
        <v>346</v>
      </c>
      <c r="G5" s="12"/>
      <c r="H5" s="63"/>
      <c r="I5" s="660"/>
      <c r="J5" s="490">
        <f>I6</f>
        <v>0</v>
      </c>
      <c r="K5" s="657">
        <f>J6</f>
        <v>0</v>
      </c>
      <c r="L5" s="20"/>
    </row>
    <row r="6" spans="1:12" ht="13.5" thickBot="1">
      <c r="A6" s="19"/>
      <c r="B6" s="102" t="s">
        <v>0</v>
      </c>
      <c r="C6" s="63"/>
      <c r="D6" s="1635"/>
      <c r="E6" s="12"/>
      <c r="F6" s="102" t="s">
        <v>347</v>
      </c>
      <c r="G6" s="12"/>
      <c r="H6" s="63"/>
      <c r="I6" s="1611"/>
      <c r="J6" s="1611"/>
      <c r="K6" s="1611"/>
      <c r="L6" s="20"/>
    </row>
    <row r="7" spans="1:12" ht="13.5" thickBot="1">
      <c r="A7" s="19"/>
      <c r="B7" s="102" t="s">
        <v>6</v>
      </c>
      <c r="C7" s="63"/>
      <c r="D7" s="1165" t="s">
        <v>0</v>
      </c>
      <c r="E7" s="12"/>
      <c r="F7" s="19"/>
      <c r="G7" s="10"/>
      <c r="H7" s="20"/>
      <c r="I7" s="1612"/>
      <c r="J7" s="1603"/>
      <c r="K7" s="1606"/>
      <c r="L7" s="20"/>
    </row>
    <row r="8" spans="1:12" ht="13.5" thickBot="1">
      <c r="A8" s="19"/>
      <c r="B8" s="102"/>
      <c r="C8" s="63"/>
      <c r="D8" s="1635"/>
      <c r="E8" s="12"/>
      <c r="F8" s="102" t="s">
        <v>333</v>
      </c>
      <c r="G8" s="10"/>
      <c r="H8" s="20"/>
      <c r="I8" s="1611"/>
      <c r="J8" s="490">
        <f>I9</f>
        <v>0</v>
      </c>
      <c r="K8" s="491">
        <f>J9</f>
        <v>0</v>
      </c>
      <c r="L8" s="20"/>
    </row>
    <row r="9" spans="1:12" ht="13.5" thickBot="1">
      <c r="A9" s="19"/>
      <c r="B9" s="102" t="s">
        <v>7</v>
      </c>
      <c r="C9" s="63"/>
      <c r="D9" s="1165" t="s">
        <v>0</v>
      </c>
      <c r="E9" s="12"/>
      <c r="F9" s="102" t="s">
        <v>332</v>
      </c>
      <c r="G9" s="12"/>
      <c r="H9" s="63"/>
      <c r="I9" s="1621"/>
      <c r="J9" s="1621"/>
      <c r="K9" s="1621"/>
      <c r="L9" s="20"/>
    </row>
    <row r="10" spans="1:12" ht="13.5" thickBot="1">
      <c r="A10" s="19"/>
      <c r="B10" s="102"/>
      <c r="C10" s="63"/>
      <c r="D10" s="1635"/>
      <c r="E10" s="12"/>
      <c r="F10" s="19"/>
      <c r="G10" s="10"/>
      <c r="H10" s="20"/>
      <c r="I10" s="1613"/>
      <c r="J10" s="1615"/>
      <c r="K10" s="1616"/>
      <c r="L10" s="20"/>
    </row>
    <row r="11" spans="1:12" ht="13.5" thickBot="1">
      <c r="A11" s="19"/>
      <c r="B11" s="102" t="s">
        <v>92</v>
      </c>
      <c r="C11" s="63"/>
      <c r="D11" s="1165" t="s">
        <v>0</v>
      </c>
      <c r="E11" s="12"/>
      <c r="F11" s="380" t="s">
        <v>250</v>
      </c>
      <c r="G11" s="10"/>
      <c r="H11" s="20"/>
      <c r="I11" s="1608"/>
      <c r="J11" s="1604"/>
      <c r="K11" s="1607"/>
      <c r="L11" s="20"/>
    </row>
    <row r="12" spans="1:12" ht="13.5" thickBot="1">
      <c r="A12" s="19"/>
      <c r="B12" s="102"/>
      <c r="C12" s="63"/>
      <c r="D12" s="1635"/>
      <c r="E12" s="12"/>
      <c r="F12" s="102"/>
      <c r="G12" s="10"/>
      <c r="H12" s="20"/>
      <c r="I12" s="1614"/>
      <c r="J12" s="1405"/>
      <c r="K12" s="1577"/>
      <c r="L12" s="20"/>
    </row>
    <row r="13" spans="1:12" ht="13.5" thickBot="1">
      <c r="A13" s="19"/>
      <c r="B13" s="102" t="s">
        <v>93</v>
      </c>
      <c r="C13" s="63"/>
      <c r="D13" s="1165"/>
      <c r="E13" s="12"/>
      <c r="F13" s="102" t="s">
        <v>348</v>
      </c>
      <c r="G13" s="12"/>
      <c r="H13" s="20"/>
      <c r="I13" s="1315"/>
      <c r="J13" s="1315"/>
      <c r="K13" s="1315"/>
      <c r="L13" s="20"/>
    </row>
    <row r="14" spans="1:12" ht="13.5" thickBot="1">
      <c r="A14" s="19"/>
      <c r="B14" s="102"/>
      <c r="C14" s="63"/>
      <c r="D14" s="1635"/>
      <c r="E14" s="12"/>
      <c r="F14" s="19"/>
      <c r="G14" s="10"/>
      <c r="H14" s="20"/>
      <c r="I14" s="1617"/>
      <c r="J14" s="1424"/>
      <c r="K14" s="1445"/>
      <c r="L14" s="20"/>
    </row>
    <row r="15" spans="1:12" ht="13.5" thickBot="1">
      <c r="A15" s="19"/>
      <c r="B15" s="102" t="s">
        <v>252</v>
      </c>
      <c r="C15" s="63"/>
      <c r="D15" s="1165"/>
      <c r="E15" s="12"/>
      <c r="F15" s="102" t="s">
        <v>369</v>
      </c>
      <c r="G15" s="10"/>
      <c r="H15" s="20"/>
      <c r="I15" s="1316"/>
      <c r="J15" s="1315"/>
      <c r="K15" s="1315"/>
      <c r="L15" s="20"/>
    </row>
    <row r="16" spans="1:12" ht="13.5" thickBot="1">
      <c r="A16" s="19"/>
      <c r="B16" s="102"/>
      <c r="C16" s="63"/>
      <c r="D16" s="1635"/>
      <c r="E16" s="12"/>
      <c r="F16" s="102" t="s">
        <v>0</v>
      </c>
      <c r="G16" s="10"/>
      <c r="H16" s="20"/>
      <c r="I16" s="1618"/>
      <c r="J16" s="1619"/>
      <c r="K16" s="1620"/>
      <c r="L16" s="20"/>
    </row>
    <row r="17" spans="1:12" ht="13.5" thickBot="1">
      <c r="A17" s="19"/>
      <c r="B17" s="102" t="s">
        <v>253</v>
      </c>
      <c r="C17" s="63"/>
      <c r="D17" s="1165" t="s">
        <v>0</v>
      </c>
      <c r="E17" s="12"/>
      <c r="F17" s="1265" t="s">
        <v>297</v>
      </c>
      <c r="G17" s="388"/>
      <c r="H17" s="388"/>
      <c r="I17" s="650" t="str">
        <f>I3</f>
        <v>År 2009</v>
      </c>
      <c r="J17" s="153" t="str">
        <f>J3</f>
        <v>År 2010</v>
      </c>
      <c r="K17" s="649" t="str">
        <f>K3</f>
        <v>År 2011</v>
      </c>
      <c r="L17" s="20"/>
    </row>
    <row r="18" spans="1:12" ht="13.5" thickBot="1">
      <c r="A18" s="19"/>
      <c r="B18" s="102"/>
      <c r="C18" s="63"/>
      <c r="D18" s="1635"/>
      <c r="E18" s="12"/>
      <c r="F18" s="1311" t="s">
        <v>222</v>
      </c>
      <c r="G18" s="1312"/>
      <c r="H18" s="1313"/>
      <c r="I18" s="1314"/>
      <c r="J18" s="1314"/>
      <c r="K18" s="1314"/>
      <c r="L18" s="20"/>
    </row>
    <row r="19" spans="1:12" ht="13.5" thickBot="1">
      <c r="A19" s="19"/>
      <c r="B19" s="102" t="s">
        <v>94</v>
      </c>
      <c r="C19" s="63"/>
      <c r="D19" s="1166">
        <v>25</v>
      </c>
      <c r="E19" s="12"/>
      <c r="F19" s="1265" t="s">
        <v>298</v>
      </c>
      <c r="G19" s="1319"/>
      <c r="H19" s="1319"/>
      <c r="I19" s="650" t="str">
        <f>I3</f>
        <v>År 2009</v>
      </c>
      <c r="J19" s="153" t="str">
        <f>J3</f>
        <v>År 2010</v>
      </c>
      <c r="K19" s="649" t="str">
        <f>K3</f>
        <v>År 2011</v>
      </c>
      <c r="L19" s="20"/>
    </row>
    <row r="20" spans="1:12" ht="13.5" thickBot="1">
      <c r="A20" s="19"/>
      <c r="B20" s="102" t="s">
        <v>94</v>
      </c>
      <c r="C20" s="63"/>
      <c r="D20" s="1166">
        <v>12</v>
      </c>
      <c r="E20" s="12"/>
      <c r="F20" s="99" t="s">
        <v>301</v>
      </c>
      <c r="G20" s="72"/>
      <c r="H20" s="1326"/>
      <c r="I20" s="1622"/>
      <c r="J20" s="1622"/>
      <c r="K20" s="1622"/>
      <c r="L20" s="20"/>
    </row>
    <row r="21" spans="1:12" ht="13.5" thickBot="1">
      <c r="A21" s="19"/>
      <c r="B21" s="102" t="s">
        <v>94</v>
      </c>
      <c r="C21" s="63"/>
      <c r="D21" s="1166">
        <v>0</v>
      </c>
      <c r="E21" s="12"/>
      <c r="F21" s="19"/>
      <c r="G21" s="10"/>
      <c r="H21" s="20"/>
      <c r="I21" s="1623"/>
      <c r="J21" s="1624"/>
      <c r="K21" s="1625"/>
      <c r="L21" s="20"/>
    </row>
    <row r="22" spans="1:12" ht="13.5" thickBot="1">
      <c r="A22" s="19"/>
      <c r="B22" s="102"/>
      <c r="C22" s="63"/>
      <c r="D22" s="1634"/>
      <c r="E22" s="12"/>
      <c r="F22" s="102" t="s">
        <v>302</v>
      </c>
      <c r="G22" s="12"/>
      <c r="H22" s="63"/>
      <c r="I22" s="1622"/>
      <c r="J22" s="1622"/>
      <c r="K22" s="1622"/>
      <c r="L22" s="20"/>
    </row>
    <row r="23" spans="1:12" ht="12.75">
      <c r="A23" s="19"/>
      <c r="B23" s="102" t="s">
        <v>99</v>
      </c>
      <c r="C23" s="63"/>
      <c r="D23" s="1166">
        <v>12.2</v>
      </c>
      <c r="E23" s="12"/>
      <c r="F23" s="102"/>
      <c r="G23" s="12"/>
      <c r="H23" s="1327"/>
      <c r="I23" s="1626"/>
      <c r="J23" s="1628"/>
      <c r="K23" s="1630"/>
      <c r="L23" s="20"/>
    </row>
    <row r="24" spans="1:12" ht="13.5" thickBot="1">
      <c r="A24" s="19"/>
      <c r="B24" s="102" t="s">
        <v>98</v>
      </c>
      <c r="C24" s="63"/>
      <c r="D24" s="1166">
        <v>32.5</v>
      </c>
      <c r="E24" s="12"/>
      <c r="F24" s="19"/>
      <c r="G24" s="10"/>
      <c r="H24" s="20"/>
      <c r="I24" s="1627"/>
      <c r="J24" s="1629"/>
      <c r="K24" s="1631"/>
      <c r="L24" s="20"/>
    </row>
    <row r="25" spans="1:12" ht="13.5" thickBot="1">
      <c r="A25" s="19"/>
      <c r="B25" s="19"/>
      <c r="C25" s="20"/>
      <c r="D25" s="1633"/>
      <c r="E25" s="12"/>
      <c r="F25" s="157" t="s">
        <v>226</v>
      </c>
      <c r="G25" s="61"/>
      <c r="H25" s="1328"/>
      <c r="I25" s="1318"/>
      <c r="J25" s="1318"/>
      <c r="K25" s="1318"/>
      <c r="L25" s="20"/>
    </row>
    <row r="26" spans="1:12" ht="12.75">
      <c r="A26" s="19"/>
      <c r="B26" s="19"/>
      <c r="C26" s="20"/>
      <c r="D26" s="1605"/>
      <c r="E26" s="12"/>
      <c r="F26" s="12"/>
      <c r="G26" s="12"/>
      <c r="H26" s="12"/>
      <c r="I26" s="12"/>
      <c r="J26" s="12"/>
      <c r="K26" s="12"/>
      <c r="L26" s="20"/>
    </row>
    <row r="27" spans="1:12" ht="13.5" thickBot="1">
      <c r="A27" s="19"/>
      <c r="B27" s="157"/>
      <c r="C27" s="65"/>
      <c r="D27" s="1632"/>
      <c r="E27" s="12"/>
      <c r="F27" s="12"/>
      <c r="G27" s="12"/>
      <c r="H27" s="12"/>
      <c r="I27" s="12"/>
      <c r="J27" s="12"/>
      <c r="K27" s="12"/>
      <c r="L27" s="20"/>
    </row>
    <row r="28" spans="1:12" ht="12.75">
      <c r="A28" s="19"/>
      <c r="B28" s="19"/>
      <c r="C28" s="10"/>
      <c r="D28" s="10"/>
      <c r="E28" s="1479"/>
      <c r="F28" s="12"/>
      <c r="G28" s="12"/>
      <c r="H28" s="12"/>
      <c r="I28" s="12"/>
      <c r="J28" s="12"/>
      <c r="K28" s="12"/>
      <c r="L28" s="20"/>
    </row>
    <row r="29" spans="1:12" ht="13.5" thickBot="1">
      <c r="A29" s="21"/>
      <c r="B29" s="21"/>
      <c r="C29" s="15"/>
      <c r="D29" s="15"/>
      <c r="E29" s="15"/>
      <c r="F29" s="61"/>
      <c r="G29" s="61"/>
      <c r="H29" s="61"/>
      <c r="I29" s="61"/>
      <c r="J29" s="61"/>
      <c r="K29" s="61"/>
      <c r="L29" s="113"/>
    </row>
    <row r="30" spans="2:12" ht="12"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</row>
    <row r="31" spans="2:12" ht="12"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</row>
    <row r="32" spans="2:12" ht="12"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</sheetData>
  <sheetProtection/>
  <printOptions/>
  <pageMargins left="0.75" right="0.75" top="1" bottom="1" header="0.5" footer="0.5"/>
  <pageSetup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9"/>
  <sheetViews>
    <sheetView zoomScaleSheetLayoutView="100" zoomScalePageLayoutView="0" workbookViewId="0" topLeftCell="A52">
      <selection activeCell="N68" sqref="N68"/>
    </sheetView>
  </sheetViews>
  <sheetFormatPr defaultColWidth="9.00390625" defaultRowHeight="12.75"/>
  <cols>
    <col min="1" max="1" width="29.625" style="0" customWidth="1"/>
    <col min="2" max="2" width="14.00390625" style="0" customWidth="1"/>
    <col min="5" max="5" width="2.125" style="0" customWidth="1"/>
    <col min="9" max="9" width="2.125" style="0" customWidth="1"/>
  </cols>
  <sheetData>
    <row r="1" spans="1:13" ht="16.5" customHeight="1" thickBot="1">
      <c r="A1" s="75" t="s">
        <v>91</v>
      </c>
      <c r="B1" s="694" t="str">
        <f>'Företagsfakta '!D3</f>
        <v>Bihuset</v>
      </c>
      <c r="C1" s="100"/>
      <c r="D1" s="74"/>
      <c r="E1" s="74"/>
      <c r="F1" s="1169" t="s">
        <v>251</v>
      </c>
      <c r="G1" s="74"/>
      <c r="H1" s="1168"/>
      <c r="I1" s="1168"/>
      <c r="J1" s="1168"/>
      <c r="K1" s="100"/>
      <c r="L1" s="100"/>
      <c r="M1" s="101"/>
    </row>
    <row r="2" spans="1:13" ht="14.25" customHeight="1" thickBot="1">
      <c r="A2" s="67" t="s">
        <v>44</v>
      </c>
      <c r="B2" s="100"/>
      <c r="C2" s="373" t="str">
        <f>'Företagsfakta '!I3</f>
        <v>År 2009</v>
      </c>
      <c r="D2" s="379" t="s">
        <v>20</v>
      </c>
      <c r="E2" s="72"/>
      <c r="F2" s="72"/>
      <c r="G2" s="397" t="str">
        <f>'Företagsfakta '!J3</f>
        <v>År 2010</v>
      </c>
      <c r="H2" s="655" t="s">
        <v>20</v>
      </c>
      <c r="I2" s="72"/>
      <c r="J2" s="72"/>
      <c r="K2" s="647" t="str">
        <f>'Företagsfakta '!K3</f>
        <v>År 2011</v>
      </c>
      <c r="L2" s="653" t="s">
        <v>20</v>
      </c>
      <c r="M2" s="20"/>
    </row>
    <row r="3" spans="1:14" ht="15.75" customHeight="1">
      <c r="A3" s="16" t="s">
        <v>19</v>
      </c>
      <c r="B3" s="99" t="s">
        <v>43</v>
      </c>
      <c r="C3" s="506"/>
      <c r="D3" s="536"/>
      <c r="E3" s="12"/>
      <c r="F3" s="524"/>
      <c r="G3" s="506"/>
      <c r="H3" s="535"/>
      <c r="I3" s="12"/>
      <c r="J3" s="533"/>
      <c r="K3" s="506"/>
      <c r="L3" s="654"/>
      <c r="M3" s="662"/>
      <c r="N3" t="s">
        <v>0</v>
      </c>
    </row>
    <row r="4" spans="1:13" ht="15.75" customHeight="1" thickBot="1">
      <c r="A4" s="18" t="s">
        <v>33</v>
      </c>
      <c r="B4" s="157" t="s">
        <v>33</v>
      </c>
      <c r="C4" s="508"/>
      <c r="D4" s="1033">
        <f>C3*C4</f>
        <v>0</v>
      </c>
      <c r="E4" s="12"/>
      <c r="F4" s="12"/>
      <c r="G4" s="508"/>
      <c r="H4" s="1038">
        <f>G3*G4</f>
        <v>0</v>
      </c>
      <c r="I4" s="12"/>
      <c r="J4" s="12"/>
      <c r="K4" s="508"/>
      <c r="L4" s="1040">
        <f>K3*K4</f>
        <v>0</v>
      </c>
      <c r="M4" s="662"/>
    </row>
    <row r="5" spans="1:13" ht="15.75" customHeight="1">
      <c r="A5" s="102" t="s">
        <v>261</v>
      </c>
      <c r="B5" s="12"/>
      <c r="C5" s="12"/>
      <c r="D5" s="1034"/>
      <c r="E5" s="12"/>
      <c r="F5" s="12"/>
      <c r="G5" s="12"/>
      <c r="H5" s="1039">
        <f>D6</f>
        <v>0</v>
      </c>
      <c r="I5" s="12"/>
      <c r="J5" s="12"/>
      <c r="K5" s="137"/>
      <c r="L5" s="372">
        <f>H6</f>
        <v>0</v>
      </c>
      <c r="M5" s="662"/>
    </row>
    <row r="6" spans="1:13" ht="15.75" customHeight="1">
      <c r="A6" s="102" t="s">
        <v>262</v>
      </c>
      <c r="B6" s="12"/>
      <c r="C6" s="12"/>
      <c r="D6" s="22"/>
      <c r="E6" s="12"/>
      <c r="F6" s="12"/>
      <c r="G6" s="12"/>
      <c r="H6" s="22"/>
      <c r="I6" s="12"/>
      <c r="J6" s="12"/>
      <c r="K6" s="137"/>
      <c r="L6" s="22"/>
      <c r="M6" s="662"/>
    </row>
    <row r="7" spans="1:13" ht="15.75" customHeight="1" thickBot="1">
      <c r="A7" s="157" t="s">
        <v>260</v>
      </c>
      <c r="B7" s="61"/>
      <c r="C7" s="61"/>
      <c r="D7" s="24">
        <f>D4+D5-D6</f>
        <v>0</v>
      </c>
      <c r="E7" s="61"/>
      <c r="F7" s="61"/>
      <c r="G7" s="61"/>
      <c r="H7" s="26">
        <f>H4+H5-H6</f>
        <v>0</v>
      </c>
      <c r="I7" s="61"/>
      <c r="J7" s="61"/>
      <c r="K7" s="678"/>
      <c r="L7" s="23">
        <f>L4+L5-L6</f>
        <v>0</v>
      </c>
      <c r="M7" s="662"/>
    </row>
    <row r="8" spans="1:13" ht="4.5" customHeight="1" thickBot="1">
      <c r="A8" s="102"/>
      <c r="B8" s="12"/>
      <c r="C8" s="12"/>
      <c r="D8" s="10"/>
      <c r="E8" s="10"/>
      <c r="F8" s="10"/>
      <c r="G8" s="12"/>
      <c r="H8" s="533"/>
      <c r="I8" s="533"/>
      <c r="J8" s="533"/>
      <c r="K8" s="12"/>
      <c r="L8" s="524"/>
      <c r="M8" s="1170"/>
    </row>
    <row r="9" spans="1:13" ht="15.75" customHeight="1" thickBot="1">
      <c r="A9" s="1205" t="s">
        <v>282</v>
      </c>
      <c r="B9" s="99"/>
      <c r="C9" s="537" t="s">
        <v>248</v>
      </c>
      <c r="D9" s="77"/>
      <c r="E9" s="77"/>
      <c r="F9" s="78"/>
      <c r="G9" s="1241"/>
      <c r="H9" s="1371"/>
      <c r="I9" s="1371"/>
      <c r="J9" s="658"/>
      <c r="K9" s="710"/>
      <c r="L9" s="540"/>
      <c r="M9" s="1170"/>
    </row>
    <row r="10" spans="1:13" ht="15.75" customHeight="1" thickBot="1">
      <c r="A10" s="17"/>
      <c r="B10" s="102"/>
      <c r="C10" s="650" t="str">
        <f>'Företagsfakta '!I3</f>
        <v>År 2009</v>
      </c>
      <c r="D10" s="161"/>
      <c r="E10" s="161"/>
      <c r="F10" s="7"/>
      <c r="G10" s="648" t="str">
        <f>'Företagsfakta '!J3</f>
        <v>År 2010</v>
      </c>
      <c r="H10" s="532"/>
      <c r="I10" s="532"/>
      <c r="J10" s="586"/>
      <c r="K10" s="1231" t="str">
        <f>'Företagsfakta '!K3</f>
        <v>År 2011</v>
      </c>
      <c r="L10" s="656"/>
      <c r="M10" s="1170"/>
    </row>
    <row r="11" spans="1:13" ht="13.5" thickBot="1">
      <c r="A11" s="17"/>
      <c r="B11" s="1379" t="s">
        <v>361</v>
      </c>
      <c r="C11" s="552" t="s">
        <v>39</v>
      </c>
      <c r="D11" s="523" t="s">
        <v>0</v>
      </c>
      <c r="E11" s="523"/>
      <c r="F11" s="1373"/>
      <c r="G11" s="1372" t="s">
        <v>39</v>
      </c>
      <c r="H11" s="428" t="s">
        <v>0</v>
      </c>
      <c r="I11" s="428"/>
      <c r="J11" s="519"/>
      <c r="K11" s="1368" t="s">
        <v>39</v>
      </c>
      <c r="L11" s="520" t="s">
        <v>0</v>
      </c>
      <c r="M11" s="63"/>
    </row>
    <row r="12" spans="1:13" ht="15.75" customHeight="1">
      <c r="A12" s="17" t="s">
        <v>272</v>
      </c>
      <c r="B12" s="545"/>
      <c r="C12" s="553"/>
      <c r="D12" s="523" t="s">
        <v>0</v>
      </c>
      <c r="E12" s="523"/>
      <c r="F12" s="1373"/>
      <c r="G12" s="534"/>
      <c r="H12" s="428"/>
      <c r="I12" s="428"/>
      <c r="J12" s="519"/>
      <c r="K12" s="1369"/>
      <c r="L12" s="521"/>
      <c r="M12" s="63"/>
    </row>
    <row r="13" spans="1:13" ht="15.75" customHeight="1">
      <c r="A13" s="17" t="s">
        <v>0</v>
      </c>
      <c r="B13" s="546"/>
      <c r="C13" s="522"/>
      <c r="D13" s="523" t="s">
        <v>0</v>
      </c>
      <c r="E13" s="523"/>
      <c r="F13" s="1373" t="s">
        <v>0</v>
      </c>
      <c r="G13" s="511"/>
      <c r="H13" s="428"/>
      <c r="I13" s="428"/>
      <c r="J13" s="519"/>
      <c r="K13" s="1370"/>
      <c r="L13" s="521"/>
      <c r="M13" s="63"/>
    </row>
    <row r="14" spans="1:13" ht="15.75" customHeight="1">
      <c r="A14" s="17" t="s">
        <v>0</v>
      </c>
      <c r="B14" s="546"/>
      <c r="C14" s="522"/>
      <c r="D14" s="523" t="s">
        <v>0</v>
      </c>
      <c r="E14" s="523"/>
      <c r="F14" s="1373"/>
      <c r="G14" s="511"/>
      <c r="H14" s="428"/>
      <c r="I14" s="428"/>
      <c r="J14" s="519"/>
      <c r="K14" s="1370"/>
      <c r="L14" s="521"/>
      <c r="M14" s="63"/>
    </row>
    <row r="15" spans="1:13" ht="15.75" customHeight="1">
      <c r="A15" s="17" t="s">
        <v>0</v>
      </c>
      <c r="B15" s="546"/>
      <c r="C15" s="522"/>
      <c r="D15" s="523" t="s">
        <v>0</v>
      </c>
      <c r="E15" s="523"/>
      <c r="F15" s="1373"/>
      <c r="G15" s="511"/>
      <c r="H15" s="428"/>
      <c r="I15" s="428"/>
      <c r="J15" s="519"/>
      <c r="K15" s="1370"/>
      <c r="L15" s="520"/>
      <c r="M15" s="63"/>
    </row>
    <row r="16" spans="1:13" ht="15.75" customHeight="1">
      <c r="A16" s="17"/>
      <c r="B16" s="546"/>
      <c r="C16" s="511"/>
      <c r="D16" s="523"/>
      <c r="E16" s="523"/>
      <c r="F16" s="1373"/>
      <c r="G16" s="511"/>
      <c r="H16" s="428"/>
      <c r="I16" s="428"/>
      <c r="J16" s="519"/>
      <c r="K16" s="1370"/>
      <c r="L16" s="520"/>
      <c r="M16" s="63"/>
    </row>
    <row r="17" spans="1:13" ht="15.75" customHeight="1" thickBot="1">
      <c r="A17" s="18"/>
      <c r="B17" s="551"/>
      <c r="C17" s="508"/>
      <c r="D17" s="523"/>
      <c r="E17" s="523"/>
      <c r="F17" s="1373"/>
      <c r="G17" s="508"/>
      <c r="H17" s="428"/>
      <c r="I17" s="1395"/>
      <c r="J17" s="519"/>
      <c r="K17" s="1370"/>
      <c r="L17" s="520"/>
      <c r="M17" s="63"/>
    </row>
    <row r="18" spans="1:13" ht="15.75" customHeight="1" thickBot="1">
      <c r="A18" s="16" t="s">
        <v>40</v>
      </c>
      <c r="B18" s="1366" t="s">
        <v>0</v>
      </c>
      <c r="C18" s="1364">
        <f>(B12*C12*0.001)+(B13*C13*0.001)+(B14*C14*0.001)+(B15*C15*0.001)+(B16*C16*0.001)+(B17*C17*0.001)+(C35*D35*0.001)+(C36*D36*0.001)+(C37*D37*0.001)+(C38*D38*0.001)+(C39*D39*0.001)+(C40*D40*0.001)+(C41*D41*0.001)+(C42*D42*0.001)+(C43*D43*0.001)</f>
        <v>0</v>
      </c>
      <c r="D18" s="550"/>
      <c r="E18" s="550"/>
      <c r="F18" s="1374"/>
      <c r="G18" s="514">
        <f>(B12*G12*0.001)+(B13*G13*0.001)+(B14*G14*0.001)+(B15*G15*0.001)+(B16*G16*0.001)+(B17*G17*0.001)+(C35*H35*0.001)+(C36*H36*0.001)+(C37*H37*0.001)+(C38*H38*0.001)+(C39*H39*0.001)+(C40*H40*0.001)+(C41*H41*0.001)+(C42*H42*0.001)+(C43*H43*0.001)</f>
        <v>0</v>
      </c>
      <c r="H18" s="428"/>
      <c r="I18" s="428"/>
      <c r="J18" s="519"/>
      <c r="K18" s="507">
        <f>(B12*K12*0.001)+(B13*K13*0.001)+(B14*K14*0.001)+(B15*K15*0.001)+(B16*K16*0.001)+(B17*K17*0.001)+(C35*L35*0.001)+(C36*L36*0.001)+(C37*L37*0.001)+(C38*L38*0.001)+(C39*L39*0.001)+(C40*L40*0.001)+(C41*L41*0.001)+(C42*GK3*0.001)+(C43*L43*0.001)</f>
        <v>0</v>
      </c>
      <c r="L18" s="521"/>
      <c r="M18" s="63"/>
    </row>
    <row r="19" spans="1:13" ht="15.75" customHeight="1">
      <c r="A19" s="17" t="s">
        <v>355</v>
      </c>
      <c r="B19" s="1367"/>
      <c r="C19" s="1373">
        <f>Inköp!B10</f>
        <v>0</v>
      </c>
      <c r="D19" s="550"/>
      <c r="E19" s="550"/>
      <c r="F19" s="1374"/>
      <c r="G19" s="1375">
        <f>Inköp!B21</f>
        <v>0</v>
      </c>
      <c r="H19" s="428"/>
      <c r="I19" s="428"/>
      <c r="J19" s="519"/>
      <c r="K19" s="656">
        <f>Inköp!B32</f>
        <v>0</v>
      </c>
      <c r="L19" s="521"/>
      <c r="M19" s="63"/>
    </row>
    <row r="20" spans="1:13" ht="15.75" customHeight="1" thickBot="1">
      <c r="A20" s="18" t="s">
        <v>258</v>
      </c>
      <c r="B20" s="1367" t="s">
        <v>0</v>
      </c>
      <c r="C20" s="1365">
        <f>D7-C18+C19</f>
        <v>0</v>
      </c>
      <c r="D20" s="523" t="s">
        <v>0</v>
      </c>
      <c r="E20" s="523"/>
      <c r="F20" s="1373"/>
      <c r="G20" s="517">
        <f>H7-G18+G19</f>
        <v>0</v>
      </c>
      <c r="H20" s="428"/>
      <c r="I20" s="428"/>
      <c r="J20" s="519"/>
      <c r="K20" s="509">
        <f>L7-K18+K19</f>
        <v>0</v>
      </c>
      <c r="L20" s="520" t="s">
        <v>0</v>
      </c>
      <c r="M20" s="63"/>
    </row>
    <row r="21" spans="1:13" ht="15.75" customHeight="1">
      <c r="A21" s="16" t="s">
        <v>275</v>
      </c>
      <c r="B21" s="99">
        <f aca="true" t="shared" si="0" ref="B21:B26">B12</f>
        <v>0</v>
      </c>
      <c r="C21" s="529"/>
      <c r="D21" s="510">
        <f aca="true" t="shared" si="1" ref="D21:D26">C12*C21</f>
        <v>0</v>
      </c>
      <c r="E21" s="1201"/>
      <c r="F21" s="1201"/>
      <c r="G21" s="506"/>
      <c r="H21" s="514">
        <f>G21*G12</f>
        <v>0</v>
      </c>
      <c r="I21" s="423"/>
      <c r="J21" s="423"/>
      <c r="K21" s="506"/>
      <c r="L21" s="507">
        <f>K21*K12</f>
        <v>0</v>
      </c>
      <c r="M21" s="662"/>
    </row>
    <row r="22" spans="1:13" ht="15.75" customHeight="1">
      <c r="A22" s="17" t="s">
        <v>0</v>
      </c>
      <c r="B22" s="102">
        <f t="shared" si="0"/>
        <v>0</v>
      </c>
      <c r="C22" s="530"/>
      <c r="D22" s="512">
        <f t="shared" si="1"/>
        <v>0</v>
      </c>
      <c r="E22" s="550"/>
      <c r="F22" s="550"/>
      <c r="G22" s="511"/>
      <c r="H22" s="516">
        <f>G13*G22</f>
        <v>0</v>
      </c>
      <c r="I22" s="428"/>
      <c r="J22" s="428"/>
      <c r="K22" s="511"/>
      <c r="L22" s="513">
        <f>K22*K13</f>
        <v>0</v>
      </c>
      <c r="M22" s="63"/>
    </row>
    <row r="23" spans="1:13" ht="15.75" customHeight="1">
      <c r="A23" s="17" t="s">
        <v>0</v>
      </c>
      <c r="B23" s="102">
        <f t="shared" si="0"/>
        <v>0</v>
      </c>
      <c r="C23" s="530"/>
      <c r="D23" s="512">
        <f t="shared" si="1"/>
        <v>0</v>
      </c>
      <c r="E23" s="550"/>
      <c r="F23" s="550"/>
      <c r="G23" s="511"/>
      <c r="H23" s="516">
        <f>G23*G14</f>
        <v>0</v>
      </c>
      <c r="I23" s="428"/>
      <c r="J23" s="428"/>
      <c r="K23" s="511"/>
      <c r="L23" s="513">
        <f>K23*K14</f>
        <v>0</v>
      </c>
      <c r="M23" s="63"/>
    </row>
    <row r="24" spans="1:13" ht="15.75" customHeight="1">
      <c r="A24" s="17" t="s">
        <v>0</v>
      </c>
      <c r="B24" s="102">
        <f t="shared" si="0"/>
        <v>0</v>
      </c>
      <c r="C24" s="530"/>
      <c r="D24" s="512">
        <f t="shared" si="1"/>
        <v>0</v>
      </c>
      <c r="E24" s="550"/>
      <c r="F24" s="550"/>
      <c r="G24" s="511"/>
      <c r="H24" s="516">
        <f>G15*G24</f>
        <v>0</v>
      </c>
      <c r="I24" s="428"/>
      <c r="J24" s="428"/>
      <c r="K24" s="511"/>
      <c r="L24" s="513">
        <f>K24*K15</f>
        <v>0</v>
      </c>
      <c r="M24" s="63"/>
    </row>
    <row r="25" spans="1:13" ht="15.75" customHeight="1">
      <c r="A25" s="17" t="s">
        <v>0</v>
      </c>
      <c r="B25" s="102">
        <f t="shared" si="0"/>
        <v>0</v>
      </c>
      <c r="C25" s="530"/>
      <c r="D25" s="512">
        <f t="shared" si="1"/>
        <v>0</v>
      </c>
      <c r="E25" s="550"/>
      <c r="F25" s="550"/>
      <c r="G25" s="511"/>
      <c r="H25" s="516"/>
      <c r="I25" s="428"/>
      <c r="J25" s="428"/>
      <c r="K25" s="511"/>
      <c r="L25" s="513"/>
      <c r="M25" s="63"/>
    </row>
    <row r="26" spans="1:13" ht="15.75" customHeight="1" thickBot="1">
      <c r="A26" s="18" t="s">
        <v>0</v>
      </c>
      <c r="B26" s="102">
        <f t="shared" si="0"/>
        <v>0</v>
      </c>
      <c r="C26" s="531"/>
      <c r="D26" s="651">
        <f t="shared" si="1"/>
        <v>0</v>
      </c>
      <c r="E26" s="550"/>
      <c r="F26" s="550"/>
      <c r="G26" s="508"/>
      <c r="H26" s="517"/>
      <c r="I26" s="428"/>
      <c r="J26" s="428"/>
      <c r="K26" s="508"/>
      <c r="L26" s="509"/>
      <c r="M26" s="63"/>
    </row>
    <row r="27" spans="1:13" ht="15.75" customHeight="1" thickBot="1">
      <c r="A27" s="1205" t="s">
        <v>285</v>
      </c>
      <c r="B27" s="157"/>
      <c r="C27" s="497"/>
      <c r="D27" s="1212">
        <f>SUM(D21:D26)+D56</f>
        <v>0</v>
      </c>
      <c r="E27" s="1202"/>
      <c r="F27" s="1202"/>
      <c r="G27" s="500"/>
      <c r="H27" s="1215">
        <f>SUM(H21:H26)</f>
        <v>0</v>
      </c>
      <c r="I27" s="432"/>
      <c r="J27" s="432"/>
      <c r="K27" s="502"/>
      <c r="L27" s="1214">
        <f>SUM(L21:L26)</f>
        <v>0</v>
      </c>
      <c r="M27" s="63"/>
    </row>
    <row r="28" spans="1:13" ht="15.75" customHeight="1" thickBot="1">
      <c r="A28" s="69" t="s">
        <v>286</v>
      </c>
      <c r="B28" s="72"/>
      <c r="C28" s="1217"/>
      <c r="D28" s="1212" t="str">
        <f>'Företagsfakta '!I3</f>
        <v>År 2009</v>
      </c>
      <c r="E28" s="1201"/>
      <c r="F28" s="1201"/>
      <c r="G28" s="423"/>
      <c r="H28" s="1215" t="str">
        <f>'Företagsfakta '!J3</f>
        <v>År 2010</v>
      </c>
      <c r="I28" s="423"/>
      <c r="J28" s="423"/>
      <c r="K28" s="1218"/>
      <c r="L28" s="1214" t="str">
        <f>'Företagsfakta '!K3</f>
        <v>År 2011</v>
      </c>
      <c r="M28" s="63"/>
    </row>
    <row r="29" spans="1:13" ht="15.75" customHeight="1" thickBot="1">
      <c r="A29" s="1220" t="s">
        <v>257</v>
      </c>
      <c r="B29" s="1219"/>
      <c r="C29" s="515"/>
      <c r="D29" s="1212">
        <f>C20*C29</f>
        <v>0</v>
      </c>
      <c r="E29" s="1202"/>
      <c r="F29" s="1202"/>
      <c r="G29" s="652"/>
      <c r="H29" s="1233">
        <f>G20*G29</f>
        <v>0</v>
      </c>
      <c r="I29" s="432"/>
      <c r="J29" s="432"/>
      <c r="K29" s="652"/>
      <c r="L29" s="1234">
        <f>K29*K20</f>
        <v>0</v>
      </c>
      <c r="M29" s="63"/>
    </row>
    <row r="30" spans="1:13" ht="15.75" customHeight="1" thickBot="1">
      <c r="A30" s="17"/>
      <c r="B30" s="12"/>
      <c r="C30" s="523"/>
      <c r="D30" s="550"/>
      <c r="E30" s="1244"/>
      <c r="F30" s="1244"/>
      <c r="G30" s="524"/>
      <c r="H30" s="524"/>
      <c r="I30" s="524"/>
      <c r="J30" s="524"/>
      <c r="K30" s="524"/>
      <c r="L30" s="524"/>
      <c r="M30" s="63"/>
    </row>
    <row r="31" spans="1:13" ht="15.75" customHeight="1" thickBot="1">
      <c r="A31" s="1265" t="s">
        <v>349</v>
      </c>
      <c r="B31" s="99"/>
      <c r="C31" s="1217"/>
      <c r="D31" s="1266"/>
      <c r="E31" s="1244"/>
      <c r="F31" s="1279"/>
      <c r="G31" s="423"/>
      <c r="H31" s="1280"/>
      <c r="I31" s="524"/>
      <c r="J31" s="1272"/>
      <c r="K31" s="1218"/>
      <c r="L31" s="656"/>
      <c r="M31" s="63"/>
    </row>
    <row r="32" spans="1:13" ht="13.5" thickBot="1">
      <c r="A32" s="99" t="s">
        <v>273</v>
      </c>
      <c r="B32" s="19"/>
      <c r="C32" s="1361" t="s">
        <v>350</v>
      </c>
      <c r="D32" s="1177" t="str">
        <f>'Företagsfakta '!I3</f>
        <v>År 2009</v>
      </c>
      <c r="E32" s="1262"/>
      <c r="F32" s="1277"/>
      <c r="G32" s="428"/>
      <c r="H32" s="1278" t="str">
        <f>'Företagsfakta '!J3</f>
        <v>År 2010</v>
      </c>
      <c r="I32" s="1262"/>
      <c r="J32" s="1273"/>
      <c r="K32" s="1208"/>
      <c r="L32" s="1195" t="str">
        <f>'Företagsfakta '!K3</f>
        <v>År 2011</v>
      </c>
      <c r="M32" s="63"/>
    </row>
    <row r="33" spans="1:13" ht="12.75">
      <c r="A33" s="102" t="s">
        <v>283</v>
      </c>
      <c r="B33" s="19"/>
      <c r="C33" s="1362" t="s">
        <v>352</v>
      </c>
      <c r="D33" s="1189" t="s">
        <v>274</v>
      </c>
      <c r="E33" s="1263"/>
      <c r="F33" s="1207" t="s">
        <v>0</v>
      </c>
      <c r="G33" s="428"/>
      <c r="H33" s="1194" t="s">
        <v>274</v>
      </c>
      <c r="I33" s="1263"/>
      <c r="J33" s="1274" t="s">
        <v>0</v>
      </c>
      <c r="K33" s="1209"/>
      <c r="L33" s="1196" t="s">
        <v>274</v>
      </c>
      <c r="M33" s="63"/>
    </row>
    <row r="34" spans="1:13" ht="13.5" thickBot="1">
      <c r="A34" s="102" t="s">
        <v>284</v>
      </c>
      <c r="B34" s="19"/>
      <c r="C34" s="1363" t="s">
        <v>351</v>
      </c>
      <c r="D34" s="117" t="s">
        <v>280</v>
      </c>
      <c r="E34" s="524" t="s">
        <v>0</v>
      </c>
      <c r="F34" s="1269" t="s">
        <v>0</v>
      </c>
      <c r="G34" s="428"/>
      <c r="H34" s="1198" t="s">
        <v>280</v>
      </c>
      <c r="I34" s="524"/>
      <c r="J34" s="1203"/>
      <c r="K34" s="1200"/>
      <c r="L34" s="1197" t="s">
        <v>280</v>
      </c>
      <c r="M34" s="63"/>
    </row>
    <row r="35" spans="1:13" ht="12.75">
      <c r="A35" s="546"/>
      <c r="B35" s="19"/>
      <c r="C35" s="1172"/>
      <c r="D35" s="553"/>
      <c r="E35" s="524" t="s">
        <v>0</v>
      </c>
      <c r="F35" s="1269" t="s">
        <v>0</v>
      </c>
      <c r="G35" s="428"/>
      <c r="H35" s="553"/>
      <c r="I35" s="524"/>
      <c r="J35" s="1203"/>
      <c r="K35" s="1200"/>
      <c r="L35" s="553"/>
      <c r="M35" s="63"/>
    </row>
    <row r="36" spans="1:13" ht="12.75">
      <c r="A36" s="546"/>
      <c r="B36" s="19"/>
      <c r="C36" s="546"/>
      <c r="D36" s="553"/>
      <c r="E36" s="524" t="s">
        <v>0</v>
      </c>
      <c r="F36" s="1269" t="s">
        <v>0</v>
      </c>
      <c r="G36" s="428"/>
      <c r="H36" s="553"/>
      <c r="I36" s="524"/>
      <c r="J36" s="1203"/>
      <c r="K36" s="1200"/>
      <c r="L36" s="553"/>
      <c r="M36" s="63"/>
    </row>
    <row r="37" spans="1:13" ht="12.75">
      <c r="A37" s="546"/>
      <c r="B37" s="19"/>
      <c r="C37" s="546"/>
      <c r="D37" s="553"/>
      <c r="E37" s="524" t="s">
        <v>0</v>
      </c>
      <c r="F37" s="1269"/>
      <c r="G37" s="428"/>
      <c r="H37" s="553"/>
      <c r="I37" s="524"/>
      <c r="J37" s="1203"/>
      <c r="K37" s="1200"/>
      <c r="L37" s="553"/>
      <c r="M37" s="63"/>
    </row>
    <row r="38" spans="1:13" ht="12.75">
      <c r="A38" s="546"/>
      <c r="B38" s="19"/>
      <c r="C38" s="546"/>
      <c r="D38" s="553"/>
      <c r="E38" s="524" t="s">
        <v>0</v>
      </c>
      <c r="F38" s="1269"/>
      <c r="G38" s="428"/>
      <c r="H38" s="553"/>
      <c r="I38" s="524"/>
      <c r="J38" s="1203"/>
      <c r="K38" s="1200"/>
      <c r="L38" s="553"/>
      <c r="M38" s="63"/>
    </row>
    <row r="39" spans="1:13" ht="12.75">
      <c r="A39" s="546" t="s">
        <v>0</v>
      </c>
      <c r="B39" s="19"/>
      <c r="C39" s="546"/>
      <c r="D39" s="553"/>
      <c r="E39" s="524" t="s">
        <v>0</v>
      </c>
      <c r="F39" s="1269"/>
      <c r="G39" s="428"/>
      <c r="H39" s="553"/>
      <c r="I39" s="524"/>
      <c r="J39" s="1203"/>
      <c r="K39" s="1200"/>
      <c r="L39" s="553"/>
      <c r="M39" s="63"/>
    </row>
    <row r="40" spans="1:13" ht="12.75">
      <c r="A40" s="546" t="s">
        <v>0</v>
      </c>
      <c r="B40" s="19"/>
      <c r="C40" s="546"/>
      <c r="D40" s="553"/>
      <c r="E40" s="524" t="s">
        <v>0</v>
      </c>
      <c r="F40" s="1269" t="s">
        <v>0</v>
      </c>
      <c r="G40" s="428"/>
      <c r="H40" s="553"/>
      <c r="I40" s="524"/>
      <c r="J40" s="1203"/>
      <c r="K40" s="1200"/>
      <c r="L40" s="553"/>
      <c r="M40" s="63"/>
    </row>
    <row r="41" spans="1:13" ht="12.75">
      <c r="A41" s="546" t="s">
        <v>0</v>
      </c>
      <c r="B41" s="19"/>
      <c r="C41" s="546"/>
      <c r="D41" s="553"/>
      <c r="E41" s="524" t="s">
        <v>0</v>
      </c>
      <c r="F41" s="1269" t="s">
        <v>0</v>
      </c>
      <c r="G41" s="428"/>
      <c r="H41" s="553"/>
      <c r="I41" s="524"/>
      <c r="J41" s="1203"/>
      <c r="K41" s="1200"/>
      <c r="L41" s="553"/>
      <c r="M41" s="63"/>
    </row>
    <row r="42" spans="1:13" ht="12.75">
      <c r="A42" s="546" t="s">
        <v>0</v>
      </c>
      <c r="B42" s="19"/>
      <c r="C42" s="546"/>
      <c r="D42" s="553"/>
      <c r="E42" s="524" t="s">
        <v>0</v>
      </c>
      <c r="F42" s="1269"/>
      <c r="G42" s="428"/>
      <c r="H42" s="553"/>
      <c r="I42" s="524"/>
      <c r="J42" s="1203"/>
      <c r="K42" s="1200"/>
      <c r="L42" s="553"/>
      <c r="M42" s="63"/>
    </row>
    <row r="43" spans="1:13" ht="13.5" thickBot="1">
      <c r="A43" s="1281" t="s">
        <v>0</v>
      </c>
      <c r="B43" s="19"/>
      <c r="C43" s="551"/>
      <c r="D43" s="1178"/>
      <c r="E43" s="524" t="s">
        <v>0</v>
      </c>
      <c r="F43" s="1269"/>
      <c r="G43" s="428"/>
      <c r="H43" s="1178"/>
      <c r="I43" s="524"/>
      <c r="J43" s="1203"/>
      <c r="K43" s="1200"/>
      <c r="L43" s="1178"/>
      <c r="M43" s="63"/>
    </row>
    <row r="44" spans="1:13" ht="13.5" thickBot="1">
      <c r="A44" s="102" t="s">
        <v>0</v>
      </c>
      <c r="B44" s="21"/>
      <c r="C44" s="61"/>
      <c r="D44" s="1250"/>
      <c r="E44" s="524" t="s">
        <v>0</v>
      </c>
      <c r="F44" s="1255"/>
      <c r="G44" s="432"/>
      <c r="H44" s="659"/>
      <c r="I44" s="524"/>
      <c r="J44" s="501"/>
      <c r="K44" s="1200"/>
      <c r="L44" s="520"/>
      <c r="M44" s="63"/>
    </row>
    <row r="45" spans="1:13" ht="13.5" thickBot="1">
      <c r="A45" s="69" t="s">
        <v>276</v>
      </c>
      <c r="B45" s="142"/>
      <c r="C45" s="99" t="s">
        <v>278</v>
      </c>
      <c r="D45" s="1173" t="str">
        <f>'Företagsfakta '!I3</f>
        <v>År 2009</v>
      </c>
      <c r="E45" s="1262"/>
      <c r="F45" s="1275"/>
      <c r="G45" s="1206" t="s">
        <v>278</v>
      </c>
      <c r="H45" s="1174" t="str">
        <f>'Företagsfakta '!J3</f>
        <v>År 2010</v>
      </c>
      <c r="I45" s="1262"/>
      <c r="J45" s="1273"/>
      <c r="K45" s="1210" t="s">
        <v>278</v>
      </c>
      <c r="L45" s="1175" t="str">
        <f>'Företagsfakta '!K3</f>
        <v>År 2011</v>
      </c>
      <c r="M45" s="63"/>
    </row>
    <row r="46" spans="1:13" ht="13.5" thickBot="1">
      <c r="A46" s="18" t="s">
        <v>0</v>
      </c>
      <c r="B46" s="19"/>
      <c r="C46" s="102" t="s">
        <v>279</v>
      </c>
      <c r="D46" s="1189" t="s">
        <v>212</v>
      </c>
      <c r="E46" s="1263"/>
      <c r="F46" s="1207" t="s">
        <v>0</v>
      </c>
      <c r="G46" s="1207" t="s">
        <v>279</v>
      </c>
      <c r="H46" s="1176" t="s">
        <v>212</v>
      </c>
      <c r="I46" s="1263"/>
      <c r="J46" s="1274" t="s">
        <v>0</v>
      </c>
      <c r="K46" s="1211" t="s">
        <v>279</v>
      </c>
      <c r="L46" s="1185" t="s">
        <v>212</v>
      </c>
      <c r="M46" s="63"/>
    </row>
    <row r="47" spans="1:13" ht="12.75">
      <c r="A47" s="1171">
        <f aca="true" t="shared" si="2" ref="A47:A53">A35</f>
        <v>0</v>
      </c>
      <c r="B47" s="19"/>
      <c r="C47" s="1179"/>
      <c r="D47" s="1190">
        <f aca="true" t="shared" si="3" ref="D47:D55">D35*C47</f>
        <v>0</v>
      </c>
      <c r="E47" s="1264"/>
      <c r="F47" s="1276" t="s">
        <v>0</v>
      </c>
      <c r="G47" s="1179"/>
      <c r="H47" s="1180">
        <f aca="true" t="shared" si="4" ref="H47:H55">H35*G47</f>
        <v>0</v>
      </c>
      <c r="I47" s="1244"/>
      <c r="J47" s="1203"/>
      <c r="K47" s="1179"/>
      <c r="L47" s="1186">
        <f aca="true" t="shared" si="5" ref="L47:L55">K47*L35</f>
        <v>0</v>
      </c>
      <c r="M47" s="63"/>
    </row>
    <row r="48" spans="1:13" ht="12.75">
      <c r="A48" s="1171">
        <f t="shared" si="2"/>
        <v>0</v>
      </c>
      <c r="B48" s="19"/>
      <c r="C48" s="1181"/>
      <c r="D48" s="1191">
        <f t="shared" si="3"/>
        <v>0</v>
      </c>
      <c r="E48" s="1264"/>
      <c r="F48" s="1276"/>
      <c r="G48" s="1181"/>
      <c r="H48" s="1182">
        <f t="shared" si="4"/>
        <v>0</v>
      </c>
      <c r="I48" s="1244"/>
      <c r="J48" s="1203"/>
      <c r="K48" s="1181"/>
      <c r="L48" s="1187">
        <f t="shared" si="5"/>
        <v>0</v>
      </c>
      <c r="M48" s="63"/>
    </row>
    <row r="49" spans="1:13" ht="12.75">
      <c r="A49" s="1171">
        <f t="shared" si="2"/>
        <v>0</v>
      </c>
      <c r="B49" s="19"/>
      <c r="C49" s="1181"/>
      <c r="D49" s="1191">
        <f t="shared" si="3"/>
        <v>0</v>
      </c>
      <c r="E49" s="1264"/>
      <c r="F49" s="1276"/>
      <c r="G49" s="1181"/>
      <c r="H49" s="1182">
        <f t="shared" si="4"/>
        <v>0</v>
      </c>
      <c r="I49" s="1244"/>
      <c r="J49" s="1203"/>
      <c r="K49" s="1181"/>
      <c r="L49" s="1187">
        <f t="shared" si="5"/>
        <v>0</v>
      </c>
      <c r="M49" s="63"/>
    </row>
    <row r="50" spans="1:13" ht="12.75">
      <c r="A50" s="1171">
        <f t="shared" si="2"/>
        <v>0</v>
      </c>
      <c r="B50" s="19"/>
      <c r="C50" s="1181"/>
      <c r="D50" s="1191">
        <f t="shared" si="3"/>
        <v>0</v>
      </c>
      <c r="E50" s="1264"/>
      <c r="F50" s="1276"/>
      <c r="G50" s="1181"/>
      <c r="H50" s="1182">
        <f t="shared" si="4"/>
        <v>0</v>
      </c>
      <c r="I50" s="1244"/>
      <c r="J50" s="1203"/>
      <c r="K50" s="1181"/>
      <c r="L50" s="1187">
        <f t="shared" si="5"/>
        <v>0</v>
      </c>
      <c r="M50" s="63"/>
    </row>
    <row r="51" spans="1:13" ht="12.75">
      <c r="A51" s="1171" t="str">
        <f t="shared" si="2"/>
        <v> </v>
      </c>
      <c r="B51" s="19"/>
      <c r="C51" s="1181"/>
      <c r="D51" s="1191">
        <f t="shared" si="3"/>
        <v>0</v>
      </c>
      <c r="E51" s="1264"/>
      <c r="F51" s="1276"/>
      <c r="G51" s="1181"/>
      <c r="H51" s="1182">
        <f t="shared" si="4"/>
        <v>0</v>
      </c>
      <c r="I51" s="1244"/>
      <c r="J51" s="1203"/>
      <c r="K51" s="1181"/>
      <c r="L51" s="1187">
        <f t="shared" si="5"/>
        <v>0</v>
      </c>
      <c r="M51" s="63"/>
    </row>
    <row r="52" spans="1:13" ht="12.75">
      <c r="A52" s="1171" t="str">
        <f t="shared" si="2"/>
        <v> </v>
      </c>
      <c r="B52" s="19"/>
      <c r="C52" s="1181"/>
      <c r="D52" s="1191">
        <f t="shared" si="3"/>
        <v>0</v>
      </c>
      <c r="E52" s="1264"/>
      <c r="F52" s="1276"/>
      <c r="G52" s="1181"/>
      <c r="H52" s="1182">
        <f t="shared" si="4"/>
        <v>0</v>
      </c>
      <c r="I52" s="1244"/>
      <c r="J52" s="1203"/>
      <c r="K52" s="1181"/>
      <c r="L52" s="1187">
        <f t="shared" si="5"/>
        <v>0</v>
      </c>
      <c r="M52" s="63"/>
    </row>
    <row r="53" spans="1:13" ht="12.75">
      <c r="A53" s="1171" t="str">
        <f t="shared" si="2"/>
        <v> </v>
      </c>
      <c r="B53" s="19"/>
      <c r="C53" s="1181"/>
      <c r="D53" s="1191">
        <f t="shared" si="3"/>
        <v>0</v>
      </c>
      <c r="E53" s="1264"/>
      <c r="F53" s="1276"/>
      <c r="G53" s="1181"/>
      <c r="H53" s="1182">
        <f t="shared" si="4"/>
        <v>0</v>
      </c>
      <c r="I53" s="1244"/>
      <c r="J53" s="1203"/>
      <c r="K53" s="1181"/>
      <c r="L53" s="1187">
        <f t="shared" si="5"/>
        <v>0</v>
      </c>
      <c r="M53" s="63"/>
    </row>
    <row r="54" spans="1:13" ht="12.75">
      <c r="A54" s="1171" t="str">
        <f>A42</f>
        <v> </v>
      </c>
      <c r="B54" s="19"/>
      <c r="C54" s="1181"/>
      <c r="D54" s="1191">
        <f t="shared" si="3"/>
        <v>0</v>
      </c>
      <c r="E54" s="1264"/>
      <c r="F54" s="1276"/>
      <c r="G54" s="1181"/>
      <c r="H54" s="1182">
        <f t="shared" si="4"/>
        <v>0</v>
      </c>
      <c r="I54" s="1244"/>
      <c r="J54" s="1203"/>
      <c r="K54" s="1181"/>
      <c r="L54" s="1187">
        <f t="shared" si="5"/>
        <v>0</v>
      </c>
      <c r="M54" s="63"/>
    </row>
    <row r="55" spans="1:13" ht="13.5" thickBot="1">
      <c r="A55" s="18" t="str">
        <f>A43</f>
        <v> </v>
      </c>
      <c r="B55" s="19"/>
      <c r="C55" s="1183"/>
      <c r="D55" s="1192">
        <f t="shared" si="3"/>
        <v>0</v>
      </c>
      <c r="E55" s="1264"/>
      <c r="F55" s="120"/>
      <c r="G55" s="1183"/>
      <c r="H55" s="1184">
        <f t="shared" si="4"/>
        <v>0</v>
      </c>
      <c r="I55" s="1244"/>
      <c r="J55" s="122"/>
      <c r="K55" s="1183"/>
      <c r="L55" s="1188">
        <f t="shared" si="5"/>
        <v>0</v>
      </c>
      <c r="M55" s="63"/>
    </row>
    <row r="56" spans="1:13" ht="13.5" thickBot="1">
      <c r="A56" s="1205" t="s">
        <v>277</v>
      </c>
      <c r="B56" s="21"/>
      <c r="C56" s="1270"/>
      <c r="D56" s="1212">
        <f>SUM(D47:D55)</f>
        <v>0</v>
      </c>
      <c r="E56" s="1244"/>
      <c r="F56" s="121"/>
      <c r="G56" s="180"/>
      <c r="H56" s="1213">
        <f>SUM(H47:H55)</f>
        <v>0</v>
      </c>
      <c r="I56" s="1244"/>
      <c r="J56" s="123"/>
      <c r="K56" s="713"/>
      <c r="L56" s="1214">
        <f>SUM(L47:L55)</f>
        <v>0</v>
      </c>
      <c r="M56" s="63"/>
    </row>
    <row r="57" spans="1:13" ht="13.5" thickBot="1">
      <c r="A57" s="1216"/>
      <c r="B57" s="10"/>
      <c r="C57" s="10"/>
      <c r="D57" s="1243"/>
      <c r="E57" s="1244"/>
      <c r="F57" s="10"/>
      <c r="G57" s="10"/>
      <c r="H57" s="1243"/>
      <c r="I57" s="1244"/>
      <c r="J57" s="10"/>
      <c r="K57" s="10"/>
      <c r="L57" s="1245"/>
      <c r="M57" s="63"/>
    </row>
    <row r="58" spans="1:13" ht="13.5" thickBot="1">
      <c r="A58" s="67" t="s">
        <v>287</v>
      </c>
      <c r="B58" s="83"/>
      <c r="C58" s="112"/>
      <c r="D58" s="1266"/>
      <c r="E58" s="1244"/>
      <c r="F58" s="144"/>
      <c r="G58" s="139"/>
      <c r="H58" s="1193"/>
      <c r="I58" s="1244"/>
      <c r="J58" s="150"/>
      <c r="K58" s="1227"/>
      <c r="L58" s="656"/>
      <c r="M58" s="20"/>
    </row>
    <row r="59" spans="1:13" ht="13.5" thickBot="1">
      <c r="A59" s="1230" t="s">
        <v>288</v>
      </c>
      <c r="B59" s="84"/>
      <c r="C59" s="161"/>
      <c r="D59" s="1177" t="str">
        <f>'Företagsfakta '!I3</f>
        <v>År 2009</v>
      </c>
      <c r="E59" s="1249"/>
      <c r="F59" s="1251"/>
      <c r="G59" s="1225"/>
      <c r="H59" s="1330" t="str">
        <f>'Företagsfakta '!J3</f>
        <v>År 2010</v>
      </c>
      <c r="I59" s="1249"/>
      <c r="J59" s="1246"/>
      <c r="K59" s="1228"/>
      <c r="L59" s="1195" t="str">
        <f>'Företagsfakta '!K3</f>
        <v>År 2011</v>
      </c>
      <c r="M59" s="20"/>
    </row>
    <row r="60" spans="1:13" ht="15.75" customHeight="1" thickBot="1">
      <c r="A60" s="1265" t="s">
        <v>285</v>
      </c>
      <c r="B60" s="5"/>
      <c r="C60" s="523"/>
      <c r="D60" s="1212">
        <f>D27</f>
        <v>0</v>
      </c>
      <c r="E60" s="1243"/>
      <c r="F60" s="1252"/>
      <c r="G60" s="415"/>
      <c r="H60" s="1215">
        <f>H27</f>
        <v>0</v>
      </c>
      <c r="I60" s="1245"/>
      <c r="J60" s="1247"/>
      <c r="K60" s="795"/>
      <c r="L60" s="1214">
        <f>L27</f>
        <v>0</v>
      </c>
      <c r="M60" s="63"/>
    </row>
    <row r="61" spans="1:14" ht="15.75" customHeight="1" thickBot="1">
      <c r="A61" s="1230" t="s">
        <v>257</v>
      </c>
      <c r="B61" s="1267"/>
      <c r="C61" s="523"/>
      <c r="D61" s="1212">
        <f>D29</f>
        <v>0</v>
      </c>
      <c r="E61" s="1243"/>
      <c r="F61" s="1252"/>
      <c r="G61" s="415"/>
      <c r="H61" s="1213">
        <f>H29</f>
        <v>0</v>
      </c>
      <c r="I61" s="1245"/>
      <c r="J61" s="1247"/>
      <c r="K61" s="795"/>
      <c r="L61" s="1224">
        <f>L29</f>
        <v>0</v>
      </c>
      <c r="M61" s="63"/>
      <c r="N61" s="1221"/>
    </row>
    <row r="62" spans="1:13" ht="13.5" thickBot="1">
      <c r="A62" s="1265" t="s">
        <v>277</v>
      </c>
      <c r="B62" s="84"/>
      <c r="C62" s="161"/>
      <c r="D62" s="1212">
        <f>D56</f>
        <v>0</v>
      </c>
      <c r="E62" s="1243"/>
      <c r="F62" s="1253"/>
      <c r="G62" s="1226"/>
      <c r="H62" s="1213">
        <f>H56</f>
        <v>0</v>
      </c>
      <c r="I62" s="1243"/>
      <c r="J62" s="1248"/>
      <c r="K62" s="1229"/>
      <c r="L62" s="1214">
        <f>L56</f>
        <v>0</v>
      </c>
      <c r="M62" s="63"/>
    </row>
    <row r="63" spans="1:13" ht="15.75" customHeight="1" thickBot="1">
      <c r="A63" s="1230" t="s">
        <v>31</v>
      </c>
      <c r="B63" s="5"/>
      <c r="C63" s="523"/>
      <c r="D63" s="1222">
        <f>SUM(D60:D62)</f>
        <v>0</v>
      </c>
      <c r="E63" s="1245"/>
      <c r="F63" s="1254"/>
      <c r="G63" s="415" t="s">
        <v>0</v>
      </c>
      <c r="H63" s="1223">
        <f>SUM(H60:H62)</f>
        <v>0</v>
      </c>
      <c r="I63" s="1245"/>
      <c r="J63" s="1247"/>
      <c r="K63" s="1442"/>
      <c r="L63" s="1443">
        <f>SUM(L60:L62)</f>
        <v>0</v>
      </c>
      <c r="M63" s="63"/>
    </row>
    <row r="64" spans="1:13" ht="15.75" customHeight="1" thickBot="1">
      <c r="A64" s="157"/>
      <c r="B64" s="8"/>
      <c r="C64" s="1204"/>
      <c r="D64" s="1268"/>
      <c r="E64" s="524"/>
      <c r="F64" s="1255"/>
      <c r="G64" s="432"/>
      <c r="H64" s="659"/>
      <c r="I64" s="524"/>
      <c r="J64" s="501"/>
      <c r="K64" s="518"/>
      <c r="L64" s="657"/>
      <c r="M64" s="63"/>
    </row>
    <row r="65" spans="1:13" ht="12.75">
      <c r="A65" s="380"/>
      <c r="B65" s="10"/>
      <c r="C65" s="10"/>
      <c r="D65" s="1243"/>
      <c r="E65" s="1244"/>
      <c r="F65" s="10"/>
      <c r="G65" s="10"/>
      <c r="H65" s="1243"/>
      <c r="I65" s="1244"/>
      <c r="J65" s="10"/>
      <c r="K65" s="10"/>
      <c r="L65" s="1245"/>
      <c r="M65" s="63"/>
    </row>
    <row r="66" spans="1:13" ht="15.75" customHeight="1" thickBot="1">
      <c r="A66" s="2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63"/>
    </row>
    <row r="67" spans="1:13" ht="15.75" thickBot="1">
      <c r="A67" s="380" t="s">
        <v>289</v>
      </c>
      <c r="B67" s="537" t="s">
        <v>0</v>
      </c>
      <c r="C67" s="77"/>
      <c r="D67" s="78"/>
      <c r="E67" s="10"/>
      <c r="F67" s="1239"/>
      <c r="G67" s="538"/>
      <c r="H67" s="1240"/>
      <c r="I67" s="12"/>
      <c r="J67" s="957"/>
      <c r="K67" s="541"/>
      <c r="L67" s="542"/>
      <c r="M67" s="20"/>
    </row>
    <row r="68" spans="1:13" ht="13.5" thickBot="1">
      <c r="A68" s="1230" t="s">
        <v>290</v>
      </c>
      <c r="B68" s="1237" t="s">
        <v>0</v>
      </c>
      <c r="C68" s="77"/>
      <c r="D68" s="1238" t="str">
        <f>D59</f>
        <v>År 2009</v>
      </c>
      <c r="E68" s="10"/>
      <c r="F68" s="1241" t="s">
        <v>0</v>
      </c>
      <c r="G68" s="201"/>
      <c r="H68" s="1238" t="str">
        <f>H59</f>
        <v>År 2010</v>
      </c>
      <c r="I68" s="12"/>
      <c r="J68" s="544" t="s">
        <v>0</v>
      </c>
      <c r="K68" s="541"/>
      <c r="L68" s="1238" t="str">
        <f>L59</f>
        <v>År 2011</v>
      </c>
      <c r="M68" s="20"/>
    </row>
    <row r="69" spans="1:13" ht="12.75">
      <c r="A69" s="102" t="s">
        <v>41</v>
      </c>
      <c r="B69" s="663"/>
      <c r="C69" s="70"/>
      <c r="D69" s="1259">
        <f>B69*C69</f>
        <v>0</v>
      </c>
      <c r="E69" s="10"/>
      <c r="F69" s="663"/>
      <c r="G69" s="70"/>
      <c r="H69" s="549">
        <f>F69*G69</f>
        <v>0</v>
      </c>
      <c r="I69" s="10"/>
      <c r="J69" s="663"/>
      <c r="K69" s="70"/>
      <c r="L69" s="1256">
        <f>J69*K69</f>
        <v>0</v>
      </c>
      <c r="M69" s="20"/>
    </row>
    <row r="70" spans="1:13" ht="15.75" customHeight="1">
      <c r="A70" s="102" t="s">
        <v>42</v>
      </c>
      <c r="B70" s="664"/>
      <c r="C70" s="665"/>
      <c r="D70" s="1260">
        <f>B70*C70</f>
        <v>0</v>
      </c>
      <c r="E70" s="10"/>
      <c r="F70" s="664"/>
      <c r="G70" s="665"/>
      <c r="H70" s="543">
        <f>F70*G70</f>
        <v>0</v>
      </c>
      <c r="I70" s="10"/>
      <c r="J70" s="664"/>
      <c r="K70" s="665"/>
      <c r="L70" s="672"/>
      <c r="M70" s="20"/>
    </row>
    <row r="71" spans="1:13" ht="15.75" customHeight="1">
      <c r="A71" s="546" t="s">
        <v>130</v>
      </c>
      <c r="B71" s="666"/>
      <c r="C71" s="667"/>
      <c r="D71" s="1260">
        <f>B71*C71</f>
        <v>0</v>
      </c>
      <c r="E71" s="10"/>
      <c r="F71" s="664"/>
      <c r="G71" s="665"/>
      <c r="H71" s="543">
        <f>F71*G71</f>
        <v>0</v>
      </c>
      <c r="I71" s="10"/>
      <c r="J71" s="666"/>
      <c r="K71" s="665"/>
      <c r="L71" s="672"/>
      <c r="M71" s="20"/>
    </row>
    <row r="72" spans="1:13" ht="15.75" customHeight="1">
      <c r="A72" s="546" t="s">
        <v>130</v>
      </c>
      <c r="B72" s="666"/>
      <c r="C72" s="667"/>
      <c r="D72" s="1260">
        <f>B72*C72</f>
        <v>0</v>
      </c>
      <c r="E72" s="10"/>
      <c r="F72" s="666"/>
      <c r="G72" s="668"/>
      <c r="H72" s="543">
        <f>F72*G72</f>
        <v>0</v>
      </c>
      <c r="I72" s="10"/>
      <c r="J72" s="666"/>
      <c r="K72" s="668"/>
      <c r="L72" s="672"/>
      <c r="M72" s="20"/>
    </row>
    <row r="73" spans="1:13" ht="15.75" customHeight="1" thickBot="1">
      <c r="A73" s="546" t="s">
        <v>130</v>
      </c>
      <c r="B73" s="1162"/>
      <c r="C73" s="1163"/>
      <c r="D73" s="1261">
        <f>B73*C73</f>
        <v>0</v>
      </c>
      <c r="E73" s="10"/>
      <c r="F73" s="1162"/>
      <c r="G73" s="1163"/>
      <c r="H73" s="1199">
        <f>F73*G73</f>
        <v>0</v>
      </c>
      <c r="I73" s="10"/>
      <c r="J73" s="1257"/>
      <c r="K73" s="1258"/>
      <c r="L73" s="673"/>
      <c r="M73" s="20"/>
    </row>
    <row r="74" spans="1:13" ht="15.75" customHeight="1" thickBot="1">
      <c r="A74" s="380" t="s">
        <v>292</v>
      </c>
      <c r="B74" s="116"/>
      <c r="C74" s="115" t="s">
        <v>0</v>
      </c>
      <c r="D74" s="650">
        <f>SUM(D69:D73)</f>
        <v>0</v>
      </c>
      <c r="E74" s="10"/>
      <c r="F74" s="138"/>
      <c r="G74" s="140"/>
      <c r="H74" s="648">
        <f>SUM(H69:H73)</f>
        <v>0</v>
      </c>
      <c r="I74" s="10"/>
      <c r="J74" s="690"/>
      <c r="K74" s="2"/>
      <c r="L74" s="1236">
        <f>SUM(L69:L73)</f>
        <v>0</v>
      </c>
      <c r="M74" s="20"/>
    </row>
    <row r="75" spans="1:13" ht="15.75" customHeight="1" thickBot="1">
      <c r="A75" s="1887" t="s">
        <v>291</v>
      </c>
      <c r="B75" s="5"/>
      <c r="C75" s="6"/>
      <c r="D75" s="650">
        <f>SUM(D74:D74)</f>
        <v>0</v>
      </c>
      <c r="E75" s="10"/>
      <c r="F75" s="691"/>
      <c r="G75" s="145"/>
      <c r="H75" s="648">
        <f>SUM(H74:H74)</f>
        <v>0</v>
      </c>
      <c r="I75" s="10"/>
      <c r="J75" s="690"/>
      <c r="K75" s="2"/>
      <c r="L75" s="649">
        <f>SUM(L74:L74)</f>
        <v>0</v>
      </c>
      <c r="M75" s="20"/>
    </row>
    <row r="76" spans="1:13" ht="15.75" customHeight="1" thickBot="1">
      <c r="A76" s="1889"/>
      <c r="B76" s="5"/>
      <c r="C76" s="165"/>
      <c r="D76" s="1238"/>
      <c r="E76" s="10"/>
      <c r="F76" s="691"/>
      <c r="G76" s="175"/>
      <c r="H76" s="538"/>
      <c r="I76" s="10"/>
      <c r="J76" s="690"/>
      <c r="K76" s="808"/>
      <c r="L76" s="710"/>
      <c r="M76" s="20"/>
    </row>
    <row r="77" spans="1:13" ht="15.75" customHeight="1" thickBot="1">
      <c r="A77" s="1230" t="s">
        <v>281</v>
      </c>
      <c r="B77" s="8"/>
      <c r="C77" s="85"/>
      <c r="D77" s="1232">
        <f>D63+D75</f>
        <v>0</v>
      </c>
      <c r="E77" s="1888"/>
      <c r="F77" s="692"/>
      <c r="G77" s="4" t="s">
        <v>0</v>
      </c>
      <c r="H77" s="1235">
        <f>H63+H75</f>
        <v>0</v>
      </c>
      <c r="I77" s="1888"/>
      <c r="J77" s="528"/>
      <c r="K77" s="25" t="s">
        <v>0</v>
      </c>
      <c r="L77" s="1236">
        <f>L63+L75</f>
        <v>0</v>
      </c>
      <c r="M77" s="113"/>
    </row>
    <row r="79" spans="9:11" ht="12">
      <c r="I79" s="45"/>
      <c r="J79" s="45"/>
      <c r="K79" s="45"/>
    </row>
  </sheetData>
  <sheetProtection/>
  <printOptions/>
  <pageMargins left="0.75" right="0.75" top="0.87" bottom="0.71" header="0.5" footer="0.5"/>
  <pageSetup horizontalDpi="300" verticalDpi="3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Q41" sqref="Q41"/>
    </sheetView>
  </sheetViews>
  <sheetFormatPr defaultColWidth="9.00390625" defaultRowHeight="12.75"/>
  <cols>
    <col min="1" max="1" width="10.625" style="0" customWidth="1"/>
    <col min="2" max="12" width="8.25390625" style="0" customWidth="1"/>
    <col min="13" max="13" width="7.125" style="0" customWidth="1"/>
    <col min="14" max="14" width="9.25390625" style="0" customWidth="1"/>
  </cols>
  <sheetData>
    <row r="1" spans="1:14" ht="18">
      <c r="A1" s="75" t="s">
        <v>271</v>
      </c>
      <c r="B1" s="74"/>
      <c r="C1" s="74"/>
      <c r="D1" s="74"/>
      <c r="E1" s="74"/>
      <c r="F1" s="74"/>
      <c r="G1" s="74"/>
      <c r="H1" s="74"/>
      <c r="I1" s="135"/>
      <c r="J1" s="100"/>
      <c r="K1" s="100"/>
      <c r="L1" s="100"/>
      <c r="M1" s="100"/>
      <c r="N1" s="101"/>
    </row>
    <row r="2" spans="1:14" ht="17.25" customHeight="1" thickBot="1">
      <c r="A2" s="136" t="str">
        <f>'Företagsfakta '!D3</f>
        <v>Bihuset</v>
      </c>
      <c r="B2" s="12"/>
      <c r="C2" s="98" t="s">
        <v>0</v>
      </c>
      <c r="D2" s="98" t="str">
        <f>'Företagsfakta '!D9</f>
        <v> </v>
      </c>
      <c r="E2" s="12"/>
      <c r="F2" s="12"/>
      <c r="G2" s="12" t="s">
        <v>0</v>
      </c>
      <c r="H2" s="12"/>
      <c r="I2" s="11" t="s">
        <v>0</v>
      </c>
      <c r="J2" s="12"/>
      <c r="K2" s="12"/>
      <c r="L2" s="12"/>
      <c r="M2" s="10"/>
      <c r="N2" s="20"/>
    </row>
    <row r="3" spans="1:14" ht="19.5" customHeight="1" thickBot="1">
      <c r="A3" s="1647" t="s">
        <v>378</v>
      </c>
      <c r="B3" s="1648"/>
      <c r="C3" s="1648"/>
      <c r="D3" s="1648"/>
      <c r="E3" s="1648"/>
      <c r="F3" s="1649"/>
      <c r="G3" s="72" t="s">
        <v>0</v>
      </c>
      <c r="H3" s="72"/>
      <c r="I3" s="72" t="s">
        <v>0</v>
      </c>
      <c r="J3" s="72"/>
      <c r="K3" s="72"/>
      <c r="L3" s="72"/>
      <c r="M3" s="100" t="s">
        <v>0</v>
      </c>
      <c r="N3" s="101"/>
    </row>
    <row r="4" spans="1:14" ht="21" customHeight="1" thickBot="1">
      <c r="A4" s="1666" t="s">
        <v>12</v>
      </c>
      <c r="B4" s="1667"/>
      <c r="C4" s="1668" t="str">
        <f>'Företagsfakta '!I3</f>
        <v>År 2009</v>
      </c>
      <c r="D4" s="1669"/>
      <c r="E4" s="1664"/>
      <c r="F4" s="1670"/>
      <c r="G4" s="12"/>
      <c r="H4" s="12"/>
      <c r="I4" s="12" t="s">
        <v>0</v>
      </c>
      <c r="J4" s="12"/>
      <c r="K4" s="12"/>
      <c r="L4" s="12"/>
      <c r="M4" s="10" t="s">
        <v>0</v>
      </c>
      <c r="N4" s="20"/>
    </row>
    <row r="5" spans="1:15" ht="39.75" customHeight="1" thickBot="1">
      <c r="A5" s="87" t="s">
        <v>60</v>
      </c>
      <c r="B5" s="88" t="s">
        <v>245</v>
      </c>
      <c r="C5" s="88" t="s">
        <v>110</v>
      </c>
      <c r="D5" s="88" t="s">
        <v>101</v>
      </c>
      <c r="E5" s="88" t="s">
        <v>112</v>
      </c>
      <c r="F5" s="669"/>
      <c r="G5" s="1035" t="s">
        <v>0</v>
      </c>
      <c r="H5" s="669" t="s">
        <v>0</v>
      </c>
      <c r="I5" s="669" t="s">
        <v>0</v>
      </c>
      <c r="J5" s="669" t="s">
        <v>0</v>
      </c>
      <c r="K5" s="88" t="s">
        <v>102</v>
      </c>
      <c r="L5" s="88" t="s">
        <v>111</v>
      </c>
      <c r="M5" s="88" t="s">
        <v>329</v>
      </c>
      <c r="N5" s="1422" t="s">
        <v>36</v>
      </c>
      <c r="O5" s="62"/>
    </row>
    <row r="6" spans="1:15" ht="15.75" customHeight="1" thickBot="1">
      <c r="A6" s="64" t="s">
        <v>0</v>
      </c>
      <c r="B6" s="493"/>
      <c r="C6" s="494"/>
      <c r="D6" s="493"/>
      <c r="E6" s="494"/>
      <c r="F6" s="493"/>
      <c r="G6" s="494"/>
      <c r="H6" s="493"/>
      <c r="I6" s="493"/>
      <c r="J6" s="493"/>
      <c r="K6" s="494"/>
      <c r="L6" s="493"/>
      <c r="M6" s="1421">
        <f>N12</f>
        <v>0</v>
      </c>
      <c r="N6" s="1420">
        <f>SUM(B6:M6)</f>
        <v>0</v>
      </c>
      <c r="O6" s="62"/>
    </row>
    <row r="7" spans="1:14" ht="15.75" customHeight="1" thickBot="1">
      <c r="A7" s="1646"/>
      <c r="B7" s="1646"/>
      <c r="C7" s="1646"/>
      <c r="D7" s="1646"/>
      <c r="E7" s="12"/>
      <c r="F7" s="12"/>
      <c r="G7" s="12"/>
      <c r="H7" s="12"/>
      <c r="I7" s="12"/>
      <c r="J7" s="12"/>
      <c r="K7" s="12"/>
      <c r="L7" s="12"/>
      <c r="M7" s="10"/>
      <c r="N7" s="20"/>
    </row>
    <row r="8" spans="1:14" ht="18.75" customHeight="1" thickBot="1">
      <c r="A8" s="1647" t="s">
        <v>379</v>
      </c>
      <c r="B8" s="1664"/>
      <c r="C8" s="1664"/>
      <c r="D8" s="1664"/>
      <c r="E8" s="1664"/>
      <c r="F8" s="1664"/>
      <c r="G8" s="1664"/>
      <c r="H8" s="1664"/>
      <c r="I8" s="1664"/>
      <c r="J8" s="1664"/>
      <c r="K8" s="1664"/>
      <c r="L8" s="1664"/>
      <c r="M8" s="1665"/>
      <c r="N8" s="20"/>
    </row>
    <row r="9" spans="1:14" ht="25.5" customHeight="1" thickBot="1">
      <c r="A9" s="1384" t="s">
        <v>106</v>
      </c>
      <c r="B9" s="1884" t="str">
        <f>'Företagsfakta '!I3</f>
        <v>År 2009</v>
      </c>
      <c r="C9" s="1384" t="s">
        <v>246</v>
      </c>
      <c r="D9" s="1884" t="str">
        <f>B9</f>
        <v>År 2009</v>
      </c>
      <c r="E9" s="1360" t="s">
        <v>376</v>
      </c>
      <c r="F9" s="1401"/>
      <c r="G9" s="1401"/>
      <c r="H9" s="1401"/>
      <c r="I9" s="1401"/>
      <c r="J9" s="1401"/>
      <c r="K9" s="1401"/>
      <c r="L9" s="1401"/>
      <c r="M9" s="1401"/>
      <c r="N9" s="1164"/>
    </row>
    <row r="10" spans="1:14" ht="15.75" customHeight="1" thickBot="1">
      <c r="A10" s="1350" t="s">
        <v>108</v>
      </c>
      <c r="B10" s="506"/>
      <c r="C10" s="1353" t="s">
        <v>108</v>
      </c>
      <c r="D10" s="506"/>
      <c r="E10" s="1636" t="s">
        <v>103</v>
      </c>
      <c r="F10" s="1400"/>
      <c r="G10" s="1400"/>
      <c r="H10" s="1400"/>
      <c r="I10" s="1400"/>
      <c r="J10" s="1400"/>
      <c r="K10" s="1400"/>
      <c r="L10" s="1400"/>
      <c r="M10" s="1400"/>
      <c r="N10" s="1383"/>
    </row>
    <row r="11" spans="1:14" ht="15.75" customHeight="1" thickBot="1">
      <c r="A11" s="1351" t="s">
        <v>107</v>
      </c>
      <c r="B11" s="1381"/>
      <c r="C11" s="1354" t="s">
        <v>107</v>
      </c>
      <c r="D11" s="1381"/>
      <c r="E11" s="1380" t="s">
        <v>104</v>
      </c>
      <c r="F11" s="492"/>
      <c r="G11" s="492"/>
      <c r="H11" s="492"/>
      <c r="I11" s="492"/>
      <c r="J11" s="492"/>
      <c r="K11" s="492"/>
      <c r="L11" s="492"/>
      <c r="M11" s="492"/>
      <c r="N11" s="1383"/>
    </row>
    <row r="12" spans="1:15" ht="15.75" customHeight="1" thickBot="1">
      <c r="A12" s="1352" t="s">
        <v>36</v>
      </c>
      <c r="B12" s="1382">
        <f>B$10*B$11</f>
        <v>0</v>
      </c>
      <c r="C12" s="1355" t="s">
        <v>36</v>
      </c>
      <c r="D12" s="1382">
        <f>D$10*D$11</f>
        <v>0</v>
      </c>
      <c r="E12" s="524" t="s">
        <v>36</v>
      </c>
      <c r="F12" s="86">
        <f>F10*F11</f>
        <v>0</v>
      </c>
      <c r="G12" s="1417">
        <f aca="true" t="shared" si="0" ref="G12:M12">G10*G11</f>
        <v>0</v>
      </c>
      <c r="H12" s="1417">
        <f t="shared" si="0"/>
        <v>0</v>
      </c>
      <c r="I12" s="1417">
        <f t="shared" si="0"/>
        <v>0</v>
      </c>
      <c r="J12" s="1417">
        <f t="shared" si="0"/>
        <v>0</v>
      </c>
      <c r="K12" s="1417">
        <f t="shared" si="0"/>
        <v>0</v>
      </c>
      <c r="L12" s="1417">
        <f t="shared" si="0"/>
        <v>0</v>
      </c>
      <c r="M12" s="1418">
        <f t="shared" si="0"/>
        <v>0</v>
      </c>
      <c r="N12" s="1420">
        <f>SUM(F12:M12)</f>
        <v>0</v>
      </c>
      <c r="O12" t="s">
        <v>0</v>
      </c>
    </row>
    <row r="13" spans="1:14" ht="15.75" customHeight="1" thickBot="1">
      <c r="A13" s="157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15"/>
      <c r="N13" s="113"/>
    </row>
    <row r="14" spans="1:14" ht="18.75" thickBot="1">
      <c r="A14" s="1650" t="s">
        <v>378</v>
      </c>
      <c r="B14" s="1651"/>
      <c r="C14" s="1651"/>
      <c r="D14" s="1651"/>
      <c r="E14" s="1651"/>
      <c r="F14" s="1652"/>
      <c r="G14" s="72"/>
      <c r="H14" s="72"/>
      <c r="I14" s="72"/>
      <c r="J14" s="72"/>
      <c r="K14" s="72"/>
      <c r="L14" s="72"/>
      <c r="M14" s="100"/>
      <c r="N14" s="101"/>
    </row>
    <row r="15" spans="1:14" ht="21" customHeight="1" thickBot="1">
      <c r="A15" s="1643" t="s">
        <v>12</v>
      </c>
      <c r="B15" s="1644"/>
      <c r="C15" s="1645" t="str">
        <f>'Företagsfakta '!J3</f>
        <v>År 2010</v>
      </c>
      <c r="D15" s="1662"/>
      <c r="E15" s="1660"/>
      <c r="F15" s="1663"/>
      <c r="G15" s="12"/>
      <c r="H15" s="12"/>
      <c r="I15" s="12" t="s">
        <v>0</v>
      </c>
      <c r="J15" s="12"/>
      <c r="K15" s="12"/>
      <c r="L15" s="12"/>
      <c r="M15" s="10" t="s">
        <v>0</v>
      </c>
      <c r="N15" s="20"/>
    </row>
    <row r="16" spans="1:15" ht="37.5" customHeight="1" thickBot="1">
      <c r="A16" s="1581" t="s">
        <v>60</v>
      </c>
      <c r="B16" s="1582" t="s">
        <v>245</v>
      </c>
      <c r="C16" s="1582" t="s">
        <v>110</v>
      </c>
      <c r="D16" s="1582" t="s">
        <v>101</v>
      </c>
      <c r="E16" s="1582" t="s">
        <v>112</v>
      </c>
      <c r="F16" s="1583"/>
      <c r="G16" s="1584" t="s">
        <v>0</v>
      </c>
      <c r="H16" s="1583" t="s">
        <v>0</v>
      </c>
      <c r="I16" s="1583" t="s">
        <v>0</v>
      </c>
      <c r="J16" s="1583" t="s">
        <v>0</v>
      </c>
      <c r="K16" s="1582" t="s">
        <v>102</v>
      </c>
      <c r="L16" s="1582" t="s">
        <v>111</v>
      </c>
      <c r="M16" s="1582" t="s">
        <v>329</v>
      </c>
      <c r="N16" s="1585" t="s">
        <v>36</v>
      </c>
      <c r="O16" s="62"/>
    </row>
    <row r="17" spans="1:15" ht="15.75" customHeight="1" thickBot="1">
      <c r="A17" s="1586" t="s">
        <v>0</v>
      </c>
      <c r="B17" s="1587"/>
      <c r="C17" s="1588"/>
      <c r="D17" s="1587"/>
      <c r="E17" s="1588"/>
      <c r="F17" s="1587"/>
      <c r="G17" s="1588"/>
      <c r="H17" s="1587"/>
      <c r="I17" s="1588"/>
      <c r="J17" s="1587"/>
      <c r="K17" s="1588"/>
      <c r="L17" s="1587"/>
      <c r="M17" s="1589">
        <f>N23</f>
        <v>0</v>
      </c>
      <c r="N17" s="1590">
        <f>SUM(B17:M17)</f>
        <v>0</v>
      </c>
      <c r="O17" s="62"/>
    </row>
    <row r="18" spans="1:15" ht="15.75" customHeight="1" thickBot="1">
      <c r="A18" s="1642"/>
      <c r="B18" s="1637"/>
      <c r="C18" s="1637"/>
      <c r="D18" s="1637"/>
      <c r="E18" s="1637"/>
      <c r="F18" s="1637"/>
      <c r="G18" s="1637"/>
      <c r="H18" s="1637"/>
      <c r="I18" s="1637"/>
      <c r="J18" s="1637"/>
      <c r="K18" s="1637"/>
      <c r="L18" s="1637"/>
      <c r="M18" s="1637"/>
      <c r="N18" s="1641"/>
      <c r="O18" s="62"/>
    </row>
    <row r="19" spans="1:14" ht="18.75" customHeight="1" thickBot="1">
      <c r="A19" s="1650" t="s">
        <v>379</v>
      </c>
      <c r="B19" s="1660"/>
      <c r="C19" s="1660"/>
      <c r="D19" s="1660"/>
      <c r="E19" s="1660"/>
      <c r="F19" s="1660"/>
      <c r="G19" s="1660"/>
      <c r="H19" s="1660"/>
      <c r="I19" s="1660"/>
      <c r="J19" s="1660"/>
      <c r="K19" s="1660"/>
      <c r="L19" s="1660"/>
      <c r="M19" s="1661"/>
      <c r="N19" s="20"/>
    </row>
    <row r="20" spans="1:14" ht="28.5" customHeight="1" thickBot="1">
      <c r="A20" s="1396" t="s">
        <v>106</v>
      </c>
      <c r="B20" s="1885" t="str">
        <f>C15</f>
        <v>År 2010</v>
      </c>
      <c r="C20" s="1396" t="s">
        <v>246</v>
      </c>
      <c r="D20" s="1885" t="str">
        <f>B20</f>
        <v>År 2010</v>
      </c>
      <c r="E20" s="1398" t="s">
        <v>376</v>
      </c>
      <c r="F20" s="1401"/>
      <c r="G20" s="1401"/>
      <c r="H20" s="1401"/>
      <c r="I20" s="1401"/>
      <c r="J20" s="1401"/>
      <c r="K20" s="1401"/>
      <c r="L20" s="1401"/>
      <c r="M20" s="1401"/>
      <c r="N20" s="1383"/>
    </row>
    <row r="21" spans="1:14" ht="15.75" customHeight="1" thickBot="1">
      <c r="A21" s="1402" t="s">
        <v>108</v>
      </c>
      <c r="B21" s="506"/>
      <c r="C21" s="1407" t="s">
        <v>108</v>
      </c>
      <c r="D21" s="506"/>
      <c r="E21" s="1409" t="s">
        <v>103</v>
      </c>
      <c r="F21" s="1400"/>
      <c r="G21" s="1400"/>
      <c r="H21" s="1400"/>
      <c r="I21" s="1400"/>
      <c r="J21" s="1400"/>
      <c r="K21" s="1400"/>
      <c r="L21" s="1400"/>
      <c r="M21" s="1400"/>
      <c r="N21" s="1383"/>
    </row>
    <row r="22" spans="1:14" ht="15.75" customHeight="1" thickBot="1">
      <c r="A22" s="1403" t="s">
        <v>107</v>
      </c>
      <c r="B22" s="1381"/>
      <c r="C22" s="1408" t="s">
        <v>107</v>
      </c>
      <c r="D22" s="1381"/>
      <c r="E22" s="1399" t="s">
        <v>104</v>
      </c>
      <c r="F22" s="492"/>
      <c r="G22" s="492"/>
      <c r="H22" s="492"/>
      <c r="I22" s="492"/>
      <c r="J22" s="492"/>
      <c r="K22" s="492"/>
      <c r="L22" s="492"/>
      <c r="M22" s="492"/>
      <c r="N22" s="1383"/>
    </row>
    <row r="23" spans="1:14" ht="18" customHeight="1" thickBot="1">
      <c r="A23" s="1404" t="s">
        <v>36</v>
      </c>
      <c r="B23" s="1405">
        <f>B$21*B$22</f>
        <v>0</v>
      </c>
      <c r="C23" s="1406" t="s">
        <v>36</v>
      </c>
      <c r="D23" s="1405">
        <f>D$21*D$22</f>
        <v>0</v>
      </c>
      <c r="E23" s="1444" t="s">
        <v>36</v>
      </c>
      <c r="F23" s="1415">
        <f>F21*F22</f>
        <v>0</v>
      </c>
      <c r="G23" s="1416">
        <f aca="true" t="shared" si="1" ref="G23:M23">G21*G22</f>
        <v>0</v>
      </c>
      <c r="H23" s="1416">
        <f t="shared" si="1"/>
        <v>0</v>
      </c>
      <c r="I23" s="1416">
        <f t="shared" si="1"/>
        <v>0</v>
      </c>
      <c r="J23" s="1416">
        <f t="shared" si="1"/>
        <v>0</v>
      </c>
      <c r="K23" s="1416">
        <f t="shared" si="1"/>
        <v>0</v>
      </c>
      <c r="L23" s="1416">
        <f t="shared" si="1"/>
        <v>0</v>
      </c>
      <c r="M23" s="1397">
        <f t="shared" si="1"/>
        <v>0</v>
      </c>
      <c r="N23" s="1419">
        <f>SUM(F23:M23)</f>
        <v>0</v>
      </c>
    </row>
    <row r="24" spans="1:14" ht="18" customHeight="1" thickBot="1">
      <c r="A24" s="1410"/>
      <c r="B24" s="1411"/>
      <c r="C24" s="1412"/>
      <c r="D24" s="1411"/>
      <c r="E24" s="1411"/>
      <c r="F24" s="1413"/>
      <c r="G24" s="1413"/>
      <c r="H24" s="1413"/>
      <c r="I24" s="1413"/>
      <c r="J24" s="1413"/>
      <c r="K24" s="1413"/>
      <c r="L24" s="1413"/>
      <c r="M24" s="1413"/>
      <c r="N24" s="1414"/>
    </row>
    <row r="25" spans="1:14" ht="18.75" thickBot="1">
      <c r="A25" s="1653" t="s">
        <v>378</v>
      </c>
      <c r="B25" s="1654"/>
      <c r="C25" s="1654"/>
      <c r="D25" s="1654"/>
      <c r="E25" s="1655"/>
      <c r="F25" s="74"/>
      <c r="G25" s="503"/>
      <c r="H25" s="503"/>
      <c r="I25" s="503"/>
      <c r="J25" s="504"/>
      <c r="K25" s="504"/>
      <c r="L25" s="504"/>
      <c r="M25" s="503"/>
      <c r="N25" s="505"/>
    </row>
    <row r="26" spans="1:14" ht="21" customHeight="1" thickBot="1">
      <c r="A26" s="1639" t="s">
        <v>12</v>
      </c>
      <c r="B26" s="1606"/>
      <c r="C26" s="1640" t="str">
        <f>'Företagsfakta '!K3</f>
        <v>År 2011</v>
      </c>
      <c r="D26" s="1656"/>
      <c r="E26" s="1657"/>
      <c r="F26" s="12"/>
      <c r="G26" s="12"/>
      <c r="H26" s="12"/>
      <c r="I26" s="12" t="s">
        <v>0</v>
      </c>
      <c r="J26" s="12"/>
      <c r="K26" s="12"/>
      <c r="L26" s="12"/>
      <c r="M26" s="10" t="s">
        <v>0</v>
      </c>
      <c r="N26" s="20"/>
    </row>
    <row r="27" spans="1:15" ht="39" customHeight="1">
      <c r="A27" s="1567" t="s">
        <v>60</v>
      </c>
      <c r="B27" s="1568" t="s">
        <v>245</v>
      </c>
      <c r="C27" s="1568" t="s">
        <v>110</v>
      </c>
      <c r="D27" s="1568" t="s">
        <v>101</v>
      </c>
      <c r="E27" s="1568" t="s">
        <v>112</v>
      </c>
      <c r="F27" s="669"/>
      <c r="G27" s="1035" t="s">
        <v>0</v>
      </c>
      <c r="H27" s="669" t="s">
        <v>0</v>
      </c>
      <c r="I27" s="669" t="s">
        <v>0</v>
      </c>
      <c r="J27" s="669" t="s">
        <v>0</v>
      </c>
      <c r="K27" s="1568" t="s">
        <v>102</v>
      </c>
      <c r="L27" s="1568" t="s">
        <v>111</v>
      </c>
      <c r="M27" s="1568" t="s">
        <v>329</v>
      </c>
      <c r="N27" s="1569" t="s">
        <v>36</v>
      </c>
      <c r="O27" s="62"/>
    </row>
    <row r="28" spans="1:15" ht="15.75" customHeight="1" thickBot="1">
      <c r="A28" s="86" t="s">
        <v>0</v>
      </c>
      <c r="B28" s="1591"/>
      <c r="C28" s="1592"/>
      <c r="D28" s="1591"/>
      <c r="E28" s="1592"/>
      <c r="F28" s="1591"/>
      <c r="G28" s="1592"/>
      <c r="H28" s="1591"/>
      <c r="I28" s="1591"/>
      <c r="J28" s="1591"/>
      <c r="K28" s="1591"/>
      <c r="L28" s="1591"/>
      <c r="M28" s="1593">
        <f>N34</f>
        <v>0</v>
      </c>
      <c r="N28" s="1594">
        <f>SUM(B28:M28)</f>
        <v>0</v>
      </c>
      <c r="O28" s="62"/>
    </row>
    <row r="29" spans="1:15" ht="15.75" customHeight="1" thickBot="1">
      <c r="A29" s="1479"/>
      <c r="B29" s="1637"/>
      <c r="C29" s="1637"/>
      <c r="D29" s="1637"/>
      <c r="E29" s="1637"/>
      <c r="F29" s="1637"/>
      <c r="G29" s="1637"/>
      <c r="H29" s="1637"/>
      <c r="I29" s="1637"/>
      <c r="J29" s="1637"/>
      <c r="K29" s="1637"/>
      <c r="L29" s="1637"/>
      <c r="M29" s="1637"/>
      <c r="N29" s="1638"/>
      <c r="O29" s="62"/>
    </row>
    <row r="30" spans="1:14" ht="15.75" customHeight="1" thickBot="1">
      <c r="A30" s="1653" t="s">
        <v>379</v>
      </c>
      <c r="B30" s="1658"/>
      <c r="C30" s="1658"/>
      <c r="D30" s="1658"/>
      <c r="E30" s="1658"/>
      <c r="F30" s="1658"/>
      <c r="G30" s="1658"/>
      <c r="H30" s="1658"/>
      <c r="I30" s="1658"/>
      <c r="J30" s="1658"/>
      <c r="K30" s="1658"/>
      <c r="L30" s="1658"/>
      <c r="M30" s="1659"/>
      <c r="N30" s="20"/>
    </row>
    <row r="31" spans="1:14" ht="28.5" customHeight="1" thickBot="1">
      <c r="A31" s="1570" t="s">
        <v>106</v>
      </c>
      <c r="B31" s="1886" t="str">
        <f>'Företagsfakta '!K3</f>
        <v>År 2011</v>
      </c>
      <c r="C31" s="1570" t="s">
        <v>246</v>
      </c>
      <c r="D31" s="1886" t="str">
        <f>B31</f>
        <v>År 2011</v>
      </c>
      <c r="E31" s="1571" t="s">
        <v>377</v>
      </c>
      <c r="F31" s="1401"/>
      <c r="G31" s="1401"/>
      <c r="H31" s="1401"/>
      <c r="I31" s="1401"/>
      <c r="J31" s="1401"/>
      <c r="K31" s="1401"/>
      <c r="L31" s="1401"/>
      <c r="M31" s="1401"/>
      <c r="N31" s="1383"/>
    </row>
    <row r="32" spans="1:14" ht="15.75" customHeight="1" thickBot="1">
      <c r="A32" s="1578" t="s">
        <v>108</v>
      </c>
      <c r="B32" s="506"/>
      <c r="C32" s="1574" t="s">
        <v>108</v>
      </c>
      <c r="D32" s="506"/>
      <c r="E32" s="1572" t="s">
        <v>103</v>
      </c>
      <c r="F32" s="1400"/>
      <c r="G32" s="1400"/>
      <c r="H32" s="1400"/>
      <c r="I32" s="1400"/>
      <c r="J32" s="1400"/>
      <c r="K32" s="1400"/>
      <c r="L32" s="1400"/>
      <c r="M32" s="1400"/>
      <c r="N32" s="1383"/>
    </row>
    <row r="33" spans="1:14" ht="15.75" customHeight="1" thickBot="1">
      <c r="A33" s="1579" t="s">
        <v>107</v>
      </c>
      <c r="B33" s="1381"/>
      <c r="C33" s="1575" t="s">
        <v>107</v>
      </c>
      <c r="D33" s="1381"/>
      <c r="E33" s="1573" t="s">
        <v>104</v>
      </c>
      <c r="F33" s="492"/>
      <c r="G33" s="492"/>
      <c r="H33" s="492"/>
      <c r="I33" s="492"/>
      <c r="J33" s="492"/>
      <c r="K33" s="492"/>
      <c r="L33" s="492"/>
      <c r="M33" s="492"/>
      <c r="N33" s="1383"/>
    </row>
    <row r="34" spans="1:14" ht="18.75" customHeight="1" thickBot="1">
      <c r="A34" s="1580" t="s">
        <v>36</v>
      </c>
      <c r="B34" s="1577">
        <f>B$32*B$33</f>
        <v>0</v>
      </c>
      <c r="C34" s="1576" t="s">
        <v>36</v>
      </c>
      <c r="D34" s="1577">
        <f>D$32*D$33</f>
        <v>0</v>
      </c>
      <c r="E34" s="1595" t="s">
        <v>36</v>
      </c>
      <c r="F34" s="1597">
        <f>F32*F33</f>
        <v>0</v>
      </c>
      <c r="G34" s="1598">
        <f aca="true" t="shared" si="2" ref="G34:M34">G32*G33</f>
        <v>0</v>
      </c>
      <c r="H34" s="1598">
        <f t="shared" si="2"/>
        <v>0</v>
      </c>
      <c r="I34" s="1598">
        <f t="shared" si="2"/>
        <v>0</v>
      </c>
      <c r="J34" s="1598">
        <f t="shared" si="2"/>
        <v>0</v>
      </c>
      <c r="K34" s="1598">
        <f t="shared" si="2"/>
        <v>0</v>
      </c>
      <c r="L34" s="1598">
        <f t="shared" si="2"/>
        <v>0</v>
      </c>
      <c r="M34" s="1599">
        <f t="shared" si="2"/>
        <v>0</v>
      </c>
      <c r="N34" s="1596">
        <f>SUM(F34:M34)</f>
        <v>0</v>
      </c>
    </row>
  </sheetData>
  <sheetProtection/>
  <printOptions/>
  <pageMargins left="0.75" right="0.75" top="1" bottom="1" header="0.5" footer="0.5"/>
  <pageSetup horizontalDpi="600" verticalDpi="600" orientation="landscape" paperSize="9" scale="81" r:id="rId3"/>
  <rowBreaks count="1" manualBreakCount="1">
    <brk id="12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2">
      <selection activeCell="J5" sqref="J5:J10"/>
    </sheetView>
  </sheetViews>
  <sheetFormatPr defaultColWidth="9.00390625" defaultRowHeight="12.75"/>
  <cols>
    <col min="1" max="1" width="17.25390625" style="0" customWidth="1"/>
    <col min="2" max="2" width="6.75390625" style="0" customWidth="1"/>
    <col min="3" max="3" width="6.50390625" style="0" customWidth="1"/>
    <col min="4" max="4" width="7.00390625" style="0" customWidth="1"/>
    <col min="5" max="5" width="8.125" style="0" customWidth="1"/>
    <col min="6" max="6" width="6.125" style="0" customWidth="1"/>
    <col min="7" max="7" width="7.25390625" style="0" customWidth="1"/>
    <col min="8" max="8" width="8.375" style="0" customWidth="1"/>
    <col min="9" max="9" width="6.125" style="0" customWidth="1"/>
    <col min="10" max="10" width="7.25390625" style="0" customWidth="1"/>
    <col min="11" max="11" width="7.00390625" style="0" customWidth="1"/>
    <col min="12" max="13" width="6.125" style="0" customWidth="1"/>
    <col min="14" max="14" width="5.75390625" style="0" customWidth="1"/>
  </cols>
  <sheetData>
    <row r="1" spans="1:14" ht="24.75" customHeight="1" thickBot="1">
      <c r="A1" s="694" t="s">
        <v>30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ht="28.5" customHeight="1" thickBot="1">
      <c r="A2" s="1883" t="str">
        <f>'Företagsfakta '!D3</f>
        <v>Bihuset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</row>
    <row r="3" spans="1:14" ht="15.75" customHeight="1" thickBot="1">
      <c r="A3" s="1036" t="s">
        <v>255</v>
      </c>
      <c r="B3" s="698"/>
      <c r="C3" s="10"/>
      <c r="D3" s="1391" t="str">
        <f>'Företagsfakta '!I3</f>
        <v>År 2009</v>
      </c>
      <c r="E3" s="1432"/>
      <c r="F3" s="10"/>
      <c r="G3" s="1433" t="str">
        <f>'Företagsfakta '!J3</f>
        <v>År 2010</v>
      </c>
      <c r="H3" s="1434"/>
      <c r="I3" s="10"/>
      <c r="J3" s="1564" t="str">
        <f>'Företagsfakta '!K3</f>
        <v>År 2011</v>
      </c>
      <c r="K3" s="1565"/>
      <c r="L3" s="10"/>
      <c r="M3" s="10"/>
      <c r="N3" s="20"/>
    </row>
    <row r="4" spans="1:14" ht="29.25" customHeight="1" thickBot="1">
      <c r="A4" s="1037" t="s">
        <v>254</v>
      </c>
      <c r="B4" s="1860" t="s">
        <v>0</v>
      </c>
      <c r="C4" s="10"/>
      <c r="D4" s="1865" t="s">
        <v>371</v>
      </c>
      <c r="E4" s="1868" t="s">
        <v>228</v>
      </c>
      <c r="F4" s="10"/>
      <c r="G4" s="1877" t="s">
        <v>371</v>
      </c>
      <c r="H4" s="1872" t="s">
        <v>228</v>
      </c>
      <c r="I4" s="10"/>
      <c r="J4" s="1880" t="s">
        <v>371</v>
      </c>
      <c r="K4" s="1566" t="s">
        <v>228</v>
      </c>
      <c r="L4" s="10"/>
      <c r="M4" s="10"/>
      <c r="N4" s="20"/>
    </row>
    <row r="5" spans="1:14" ht="15.75" customHeight="1">
      <c r="A5" s="701" t="s">
        <v>25</v>
      </c>
      <c r="B5" s="1425"/>
      <c r="C5" s="10"/>
      <c r="D5" s="1866"/>
      <c r="E5" s="1869"/>
      <c r="F5" s="10"/>
      <c r="G5" s="1866"/>
      <c r="H5" s="1873"/>
      <c r="I5" s="10"/>
      <c r="J5" s="1881"/>
      <c r="K5" s="1878"/>
      <c r="L5" s="10"/>
      <c r="M5" s="10"/>
      <c r="N5" s="20"/>
    </row>
    <row r="6" spans="1:14" ht="15.75" customHeight="1">
      <c r="A6" s="695" t="s">
        <v>21</v>
      </c>
      <c r="B6" s="22"/>
      <c r="C6" s="10"/>
      <c r="D6" s="1866"/>
      <c r="E6" s="1870"/>
      <c r="F6" s="10"/>
      <c r="G6" s="1866"/>
      <c r="H6" s="1874"/>
      <c r="I6" s="10"/>
      <c r="J6" s="1881"/>
      <c r="K6" s="1878"/>
      <c r="L6" s="10"/>
      <c r="M6" s="10"/>
      <c r="N6" s="20"/>
    </row>
    <row r="7" spans="1:14" ht="15.75" customHeight="1">
      <c r="A7" s="695" t="s">
        <v>22</v>
      </c>
      <c r="B7" s="22"/>
      <c r="C7" s="10"/>
      <c r="D7" s="1866"/>
      <c r="E7" s="1870"/>
      <c r="F7" s="10"/>
      <c r="G7" s="1866"/>
      <c r="H7" s="1874"/>
      <c r="I7" s="10"/>
      <c r="J7" s="1881"/>
      <c r="K7" s="1878"/>
      <c r="L7" s="10"/>
      <c r="M7" s="10"/>
      <c r="N7" s="20"/>
    </row>
    <row r="8" spans="1:14" ht="15.75" customHeight="1">
      <c r="A8" s="695" t="s">
        <v>23</v>
      </c>
      <c r="B8" s="22"/>
      <c r="C8" s="10"/>
      <c r="D8" s="1866"/>
      <c r="E8" s="1870"/>
      <c r="F8" s="10"/>
      <c r="G8" s="1866"/>
      <c r="H8" s="1874"/>
      <c r="I8" s="10"/>
      <c r="J8" s="1881"/>
      <c r="K8" s="1878"/>
      <c r="L8" s="10"/>
      <c r="M8" s="10"/>
      <c r="N8" s="20"/>
    </row>
    <row r="9" spans="1:14" ht="15.75" customHeight="1">
      <c r="A9" s="695" t="s">
        <v>24</v>
      </c>
      <c r="B9" s="22"/>
      <c r="C9" s="10"/>
      <c r="D9" s="1866"/>
      <c r="E9" s="1870"/>
      <c r="F9" s="10"/>
      <c r="G9" s="1866"/>
      <c r="H9" s="1874"/>
      <c r="I9" s="10"/>
      <c r="J9" s="1881"/>
      <c r="K9" s="1878"/>
      <c r="L9" s="10"/>
      <c r="M9" s="10"/>
      <c r="N9" s="20"/>
    </row>
    <row r="10" spans="1:14" ht="15.75" customHeight="1" thickBot="1">
      <c r="A10" s="695" t="s">
        <v>306</v>
      </c>
      <c r="B10" s="1431"/>
      <c r="C10" s="10"/>
      <c r="D10" s="1867"/>
      <c r="E10" s="1871"/>
      <c r="F10" s="10"/>
      <c r="G10" s="1866"/>
      <c r="H10" s="1875"/>
      <c r="I10" s="10"/>
      <c r="J10" s="1882"/>
      <c r="K10" s="1879"/>
      <c r="L10" s="10"/>
      <c r="M10" s="10"/>
      <c r="N10" s="20"/>
    </row>
    <row r="11" spans="1:14" ht="15.75" customHeight="1" thickBot="1">
      <c r="A11" s="1859" t="s">
        <v>0</v>
      </c>
      <c r="B11" s="1861">
        <f>SUM(B5:B10)</f>
        <v>0</v>
      </c>
      <c r="C11" s="10"/>
      <c r="D11" s="1612">
        <f>SUM(D5:D10)</f>
        <v>0</v>
      </c>
      <c r="E11" s="1862"/>
      <c r="F11" s="10"/>
      <c r="G11" s="1863">
        <f>SUM(G5:G10)</f>
        <v>0</v>
      </c>
      <c r="H11" s="1862"/>
      <c r="I11" s="10"/>
      <c r="J11" s="1876">
        <f>SUM(J5:J10)</f>
        <v>0</v>
      </c>
      <c r="K11" s="1862"/>
      <c r="L11" s="10"/>
      <c r="M11" s="10"/>
      <c r="N11" s="20"/>
    </row>
    <row r="12" spans="1:14" ht="15.75" customHeight="1" thickBot="1">
      <c r="A12" s="700" t="s">
        <v>220</v>
      </c>
      <c r="B12" s="1858"/>
      <c r="C12" s="10"/>
      <c r="D12" s="1864"/>
      <c r="E12" s="1622"/>
      <c r="F12" s="10"/>
      <c r="G12" s="1426"/>
      <c r="H12" s="1862"/>
      <c r="I12" s="10"/>
      <c r="J12" s="1864"/>
      <c r="K12" s="1862"/>
      <c r="L12" s="10"/>
      <c r="M12" s="10"/>
      <c r="N12" s="20"/>
    </row>
    <row r="13" spans="1:14" ht="15.75" customHeight="1" thickBot="1">
      <c r="A13" s="21"/>
      <c r="B13" s="61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13"/>
    </row>
    <row r="14" spans="1:14" ht="15.75" customHeight="1">
      <c r="A14" s="696"/>
      <c r="B14" s="699"/>
      <c r="C14" s="699"/>
      <c r="D14" s="699"/>
      <c r="E14" s="699"/>
      <c r="F14" s="699"/>
      <c r="G14" s="699"/>
      <c r="H14" s="699"/>
      <c r="I14" s="699"/>
      <c r="J14" s="699"/>
      <c r="K14" s="62"/>
      <c r="L14" s="62"/>
      <c r="M14" s="45"/>
      <c r="N14" s="45"/>
    </row>
    <row r="15" spans="1:14" ht="15.75" customHeight="1">
      <c r="A15" s="62"/>
      <c r="B15" s="697"/>
      <c r="C15" s="697"/>
      <c r="D15" s="697"/>
      <c r="E15" s="697"/>
      <c r="F15" s="697"/>
      <c r="G15" s="697"/>
      <c r="H15" s="697"/>
      <c r="I15" s="697"/>
      <c r="J15" s="697"/>
      <c r="K15" s="62"/>
      <c r="L15" s="62"/>
      <c r="M15" s="45"/>
      <c r="N15" s="45"/>
    </row>
    <row r="16" spans="1:14" ht="15.75" customHeight="1">
      <c r="A16" s="62"/>
      <c r="B16" s="697"/>
      <c r="C16" s="697"/>
      <c r="D16" s="697"/>
      <c r="E16" s="697"/>
      <c r="F16" s="697"/>
      <c r="G16" s="697"/>
      <c r="H16" s="697"/>
      <c r="I16" s="697"/>
      <c r="J16" s="697"/>
      <c r="K16" s="62"/>
      <c r="L16" s="62"/>
      <c r="M16" s="45"/>
      <c r="N16" s="45"/>
    </row>
    <row r="17" spans="1:14" ht="15.75" customHeight="1">
      <c r="A17" s="62"/>
      <c r="B17" s="697"/>
      <c r="C17" s="697"/>
      <c r="D17" s="697"/>
      <c r="E17" s="697"/>
      <c r="F17" s="697"/>
      <c r="G17" s="697"/>
      <c r="H17" s="697"/>
      <c r="I17" s="697"/>
      <c r="J17" s="697"/>
      <c r="K17" s="62"/>
      <c r="L17" s="62"/>
      <c r="M17" s="45"/>
      <c r="N17" s="45"/>
    </row>
    <row r="18" spans="1:14" ht="15.75" customHeight="1">
      <c r="A18" s="62"/>
      <c r="B18" s="697"/>
      <c r="C18" s="697"/>
      <c r="D18" s="697"/>
      <c r="E18" s="697"/>
      <c r="F18" s="697"/>
      <c r="G18" s="697"/>
      <c r="H18" s="697"/>
      <c r="I18" s="697"/>
      <c r="J18" s="697"/>
      <c r="K18" s="62"/>
      <c r="L18" s="62"/>
      <c r="M18" s="45"/>
      <c r="N18" s="45"/>
    </row>
    <row r="19" spans="1:14" ht="15.75" customHeight="1">
      <c r="A19" s="62"/>
      <c r="B19" s="697"/>
      <c r="C19" s="697"/>
      <c r="D19" s="697"/>
      <c r="E19" s="697"/>
      <c r="F19" s="697"/>
      <c r="G19" s="697"/>
      <c r="H19" s="697"/>
      <c r="I19" s="697"/>
      <c r="J19" s="697"/>
      <c r="K19" s="62"/>
      <c r="L19" s="62"/>
      <c r="M19" s="45"/>
      <c r="N19" s="45"/>
    </row>
    <row r="20" spans="1:14" ht="15.75" customHeight="1">
      <c r="A20" s="62"/>
      <c r="B20" s="697"/>
      <c r="C20" s="697"/>
      <c r="D20" s="697"/>
      <c r="E20" s="697"/>
      <c r="F20" s="697"/>
      <c r="G20" s="697"/>
      <c r="H20" s="697"/>
      <c r="I20" s="697"/>
      <c r="J20" s="697"/>
      <c r="K20" s="62"/>
      <c r="L20" s="62"/>
      <c r="M20" s="45"/>
      <c r="N20" s="45"/>
    </row>
    <row r="21" spans="1:14" ht="15.75" customHeight="1">
      <c r="A21" s="62"/>
      <c r="B21" s="697"/>
      <c r="C21" s="697"/>
      <c r="D21" s="697"/>
      <c r="E21" s="697"/>
      <c r="F21" s="697"/>
      <c r="G21" s="697"/>
      <c r="H21" s="697"/>
      <c r="I21" s="697"/>
      <c r="J21" s="697"/>
      <c r="K21" s="62"/>
      <c r="L21" s="62"/>
      <c r="M21" s="45"/>
      <c r="N21" s="45"/>
    </row>
    <row r="22" spans="1:14" ht="15.75" customHeight="1">
      <c r="A22" s="62"/>
      <c r="B22" s="697"/>
      <c r="C22" s="697"/>
      <c r="D22" s="697"/>
      <c r="E22" s="697"/>
      <c r="F22" s="697"/>
      <c r="G22" s="697"/>
      <c r="H22" s="697"/>
      <c r="I22" s="697"/>
      <c r="J22" s="697"/>
      <c r="K22" s="697"/>
      <c r="L22" s="62"/>
      <c r="M22" s="45"/>
      <c r="N22" s="45"/>
    </row>
    <row r="23" spans="1:14" ht="15.75" customHeight="1">
      <c r="A23" s="696"/>
      <c r="B23" s="699"/>
      <c r="C23" s="699"/>
      <c r="D23" s="699"/>
      <c r="E23" s="699"/>
      <c r="F23" s="699"/>
      <c r="G23" s="699"/>
      <c r="H23" s="699"/>
      <c r="I23" s="699"/>
      <c r="J23" s="699"/>
      <c r="K23" s="62"/>
      <c r="L23" s="62"/>
      <c r="M23" s="45"/>
      <c r="N23" s="45"/>
    </row>
    <row r="24" spans="1:14" ht="15.75" customHeight="1">
      <c r="A24" s="62"/>
      <c r="B24" s="91"/>
      <c r="C24" s="91"/>
      <c r="D24" s="91"/>
      <c r="E24" s="91"/>
      <c r="F24" s="91"/>
      <c r="G24" s="91"/>
      <c r="H24" s="91"/>
      <c r="I24" s="91"/>
      <c r="J24" s="91"/>
      <c r="K24" s="62"/>
      <c r="L24" s="62"/>
      <c r="M24" s="45"/>
      <c r="N24" s="45"/>
    </row>
    <row r="25" spans="1:14" ht="15.75" customHeight="1">
      <c r="A25" s="62"/>
      <c r="B25" s="91"/>
      <c r="C25" s="91"/>
      <c r="D25" s="91"/>
      <c r="E25" s="91"/>
      <c r="F25" s="91"/>
      <c r="G25" s="91"/>
      <c r="H25" s="91"/>
      <c r="I25" s="91"/>
      <c r="J25" s="91"/>
      <c r="K25" s="62"/>
      <c r="L25" s="62"/>
      <c r="M25" s="45"/>
      <c r="N25" s="45"/>
    </row>
    <row r="26" spans="1:14" ht="15.75" customHeight="1">
      <c r="A26" s="62"/>
      <c r="B26" s="91"/>
      <c r="C26" s="91"/>
      <c r="D26" s="91"/>
      <c r="E26" s="91"/>
      <c r="F26" s="91"/>
      <c r="G26" s="91"/>
      <c r="H26" s="91"/>
      <c r="I26" s="91"/>
      <c r="J26" s="91"/>
      <c r="K26" s="62"/>
      <c r="L26" s="62"/>
      <c r="M26" s="45"/>
      <c r="N26" s="45"/>
    </row>
    <row r="27" spans="1:14" ht="15.75" customHeight="1">
      <c r="A27" s="62"/>
      <c r="B27" s="91"/>
      <c r="C27" s="91"/>
      <c r="D27" s="91"/>
      <c r="E27" s="91"/>
      <c r="F27" s="91"/>
      <c r="G27" s="91"/>
      <c r="H27" s="91"/>
      <c r="I27" s="91"/>
      <c r="J27" s="91"/>
      <c r="K27" s="62"/>
      <c r="L27" s="62"/>
      <c r="M27" s="45"/>
      <c r="N27" s="45"/>
    </row>
    <row r="28" spans="1:14" ht="15.75" customHeight="1">
      <c r="A28" s="62"/>
      <c r="B28" s="91"/>
      <c r="C28" s="91"/>
      <c r="D28" s="91"/>
      <c r="E28" s="91"/>
      <c r="F28" s="91"/>
      <c r="G28" s="91"/>
      <c r="H28" s="91"/>
      <c r="I28" s="91"/>
      <c r="J28" s="91"/>
      <c r="K28" s="62"/>
      <c r="L28" s="62"/>
      <c r="M28" s="45"/>
      <c r="N28" s="45"/>
    </row>
    <row r="29" spans="1:14" ht="15.75" customHeight="1">
      <c r="A29" s="62"/>
      <c r="B29" s="91"/>
      <c r="C29" s="91"/>
      <c r="D29" s="91"/>
      <c r="E29" s="91"/>
      <c r="F29" s="91"/>
      <c r="G29" s="91"/>
      <c r="H29" s="91"/>
      <c r="I29" s="91"/>
      <c r="J29" s="91"/>
      <c r="K29" s="62"/>
      <c r="L29" s="62"/>
      <c r="M29" s="45"/>
      <c r="N29" s="45"/>
    </row>
    <row r="30" spans="1:14" ht="15.75" customHeight="1">
      <c r="A30" s="62"/>
      <c r="B30" s="91"/>
      <c r="C30" s="91"/>
      <c r="D30" s="91"/>
      <c r="E30" s="91"/>
      <c r="F30" s="91"/>
      <c r="G30" s="91"/>
      <c r="H30" s="91"/>
      <c r="I30" s="91"/>
      <c r="J30" s="91"/>
      <c r="K30" s="62"/>
      <c r="L30" s="62"/>
      <c r="M30" s="45"/>
      <c r="N30" s="45"/>
    </row>
    <row r="31" spans="1:14" ht="15.75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45"/>
      <c r="N31" s="45"/>
    </row>
    <row r="32" spans="1:14" ht="15.75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45"/>
      <c r="N32" s="45"/>
    </row>
    <row r="33" spans="1:14" ht="15.7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45"/>
      <c r="N33" s="45"/>
    </row>
    <row r="34" spans="1:14" ht="15.7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45"/>
      <c r="N34" s="45"/>
    </row>
    <row r="35" spans="1:14" ht="15.7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45"/>
      <c r="N35" s="45"/>
    </row>
    <row r="36" spans="1:14" ht="15.7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45"/>
      <c r="N36" s="45"/>
    </row>
    <row r="37" spans="1:14" ht="15.7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5.7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5.7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15.7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ht="15.7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ht="15.75" customHeight="1"/>
    <row r="43" ht="15.75" customHeight="1"/>
  </sheetData>
  <sheetProtection/>
  <printOptions/>
  <pageMargins left="0.75" right="0.75" top="1" bottom="1" header="0.5" footer="0.5"/>
  <pageSetup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1.12109375" style="0" customWidth="1"/>
    <col min="3" max="3" width="10.50390625" style="0" customWidth="1"/>
    <col min="4" max="4" width="2.125" style="0" customWidth="1"/>
    <col min="5" max="6" width="7.00390625" style="0" customWidth="1"/>
    <col min="7" max="7" width="8.375" style="0" customWidth="1"/>
    <col min="8" max="8" width="5.00390625" style="0" customWidth="1"/>
    <col min="9" max="10" width="7.00390625" style="0" customWidth="1"/>
    <col min="11" max="11" width="8.375" style="0" customWidth="1"/>
    <col min="12" max="12" width="5.00390625" style="0" customWidth="1"/>
    <col min="13" max="14" width="7.00390625" style="0" customWidth="1"/>
    <col min="15" max="15" width="8.375" style="0" customWidth="1"/>
    <col min="16" max="16" width="2.125" style="0" customWidth="1"/>
  </cols>
  <sheetData>
    <row r="1" spans="1:16" ht="18.75" customHeight="1" thickBot="1">
      <c r="A1" s="391" t="s">
        <v>360</v>
      </c>
      <c r="B1" s="13"/>
      <c r="C1" s="15"/>
      <c r="D1" s="1331"/>
      <c r="E1" s="1331"/>
      <c r="F1" s="1331"/>
      <c r="G1" s="15"/>
      <c r="H1" s="13"/>
      <c r="I1" s="13"/>
      <c r="J1" s="13"/>
      <c r="K1" s="15"/>
      <c r="L1" s="13"/>
      <c r="M1" s="13"/>
      <c r="N1" s="13"/>
      <c r="O1" s="15"/>
      <c r="P1" s="13"/>
    </row>
    <row r="2" spans="1:16" ht="18">
      <c r="A2" s="142"/>
      <c r="B2" s="74" t="s">
        <v>44</v>
      </c>
      <c r="C2" s="13"/>
      <c r="D2" s="13"/>
      <c r="E2" s="13"/>
      <c r="F2" s="74" t="str">
        <f>'Företagsfakta '!I3</f>
        <v>År 2009</v>
      </c>
      <c r="G2" s="13"/>
      <c r="H2" s="74"/>
      <c r="I2" s="74"/>
      <c r="J2" s="74" t="str">
        <f>'Företagsfakta '!J3</f>
        <v>År 2010</v>
      </c>
      <c r="K2" s="13"/>
      <c r="L2" s="100"/>
      <c r="M2" s="100"/>
      <c r="N2" s="74" t="str">
        <f>'Företagsfakta '!K3</f>
        <v>År 2011</v>
      </c>
      <c r="O2" s="13"/>
      <c r="P2" s="100"/>
    </row>
    <row r="3" spans="1:16" ht="13.5" thickBot="1">
      <c r="A3" s="19"/>
      <c r="B3" s="12" t="s">
        <v>0</v>
      </c>
      <c r="C3" s="10"/>
      <c r="D3" s="10"/>
      <c r="E3" s="10"/>
      <c r="F3" s="10"/>
      <c r="G3" s="10" t="s">
        <v>0</v>
      </c>
      <c r="H3" s="10"/>
      <c r="I3" s="10"/>
      <c r="J3" s="10"/>
      <c r="K3" s="10" t="s">
        <v>0</v>
      </c>
      <c r="L3" s="10"/>
      <c r="M3" s="10"/>
      <c r="N3" s="10"/>
      <c r="O3" s="10"/>
      <c r="P3" s="10"/>
    </row>
    <row r="4" spans="1:16" ht="15.75" customHeight="1" thickBot="1">
      <c r="A4" s="19"/>
      <c r="B4" s="1205" t="s">
        <v>345</v>
      </c>
      <c r="C4" s="389"/>
      <c r="D4" s="10"/>
      <c r="E4" s="650" t="s">
        <v>304</v>
      </c>
      <c r="F4" s="373" t="s">
        <v>305</v>
      </c>
      <c r="G4" s="1173" t="s">
        <v>36</v>
      </c>
      <c r="H4" s="1262"/>
      <c r="I4" s="1467" t="s">
        <v>304</v>
      </c>
      <c r="J4" s="1467" t="s">
        <v>305</v>
      </c>
      <c r="K4" s="1424" t="s">
        <v>36</v>
      </c>
      <c r="L4" s="1262"/>
      <c r="M4" s="1474" t="s">
        <v>304</v>
      </c>
      <c r="N4" s="1558" t="s">
        <v>305</v>
      </c>
      <c r="O4" s="1445" t="s">
        <v>36</v>
      </c>
      <c r="P4" s="1262"/>
    </row>
    <row r="5" spans="1:16" ht="15.75" customHeight="1">
      <c r="A5" s="19"/>
      <c r="B5" s="380" t="s">
        <v>26</v>
      </c>
      <c r="C5" s="1386"/>
      <c r="D5" s="14"/>
      <c r="E5" s="1899"/>
      <c r="F5" s="1894"/>
      <c r="G5" s="1332">
        <f>E5*F5</f>
        <v>0</v>
      </c>
      <c r="H5" s="1262"/>
      <c r="I5" s="1899"/>
      <c r="J5" s="1898"/>
      <c r="K5" s="1552">
        <f>I5*J5</f>
        <v>0</v>
      </c>
      <c r="L5" s="1262"/>
      <c r="M5" s="1899"/>
      <c r="N5" s="1897"/>
      <c r="O5" s="1559">
        <f>M5*N5</f>
        <v>0</v>
      </c>
      <c r="P5" s="1262"/>
    </row>
    <row r="6" spans="1:16" ht="15.75" customHeight="1">
      <c r="A6" s="19"/>
      <c r="B6" s="380" t="s">
        <v>27</v>
      </c>
      <c r="C6" s="1386"/>
      <c r="D6" s="14"/>
      <c r="E6" s="1671"/>
      <c r="F6" s="1895"/>
      <c r="G6" s="1333">
        <f>E6*F6</f>
        <v>0</v>
      </c>
      <c r="H6" s="1262"/>
      <c r="I6" s="1671"/>
      <c r="J6" s="1897"/>
      <c r="K6" s="1553">
        <f>I6*J6</f>
        <v>0</v>
      </c>
      <c r="L6" s="1262"/>
      <c r="M6" s="1671"/>
      <c r="N6" s="1897"/>
      <c r="O6" s="1559">
        <f>M6*N6</f>
        <v>0</v>
      </c>
      <c r="P6" s="1262"/>
    </row>
    <row r="7" spans="1:16" ht="15.75" customHeight="1">
      <c r="A7" s="19"/>
      <c r="B7" s="380" t="s">
        <v>28</v>
      </c>
      <c r="C7" s="1386"/>
      <c r="D7" s="14"/>
      <c r="E7" s="1671"/>
      <c r="F7" s="1895"/>
      <c r="G7" s="1333">
        <f aca="true" t="shared" si="0" ref="G7:G13">E7*F7</f>
        <v>0</v>
      </c>
      <c r="H7" s="1262"/>
      <c r="I7" s="1671"/>
      <c r="J7" s="1897"/>
      <c r="K7" s="1553">
        <f aca="true" t="shared" si="1" ref="K7:K13">I7*J7</f>
        <v>0</v>
      </c>
      <c r="L7" s="1262"/>
      <c r="M7" s="1671"/>
      <c r="N7" s="1897"/>
      <c r="O7" s="1559">
        <f aca="true" t="shared" si="2" ref="O7:O13">M7*N7</f>
        <v>0</v>
      </c>
      <c r="P7" s="1262"/>
    </row>
    <row r="8" spans="1:16" ht="15.75" customHeight="1">
      <c r="A8" s="19"/>
      <c r="B8" s="380" t="s">
        <v>29</v>
      </c>
      <c r="C8" s="1386"/>
      <c r="D8" s="14"/>
      <c r="E8" s="1671"/>
      <c r="F8" s="1895"/>
      <c r="G8" s="1333">
        <f t="shared" si="0"/>
        <v>0</v>
      </c>
      <c r="H8" s="1262"/>
      <c r="I8" s="1671"/>
      <c r="J8" s="1897"/>
      <c r="K8" s="1553">
        <f t="shared" si="1"/>
        <v>0</v>
      </c>
      <c r="L8" s="1262"/>
      <c r="M8" s="1671"/>
      <c r="N8" s="1897"/>
      <c r="O8" s="1559">
        <f t="shared" si="2"/>
        <v>0</v>
      </c>
      <c r="P8" s="1262"/>
    </row>
    <row r="9" spans="1:16" ht="15.75" customHeight="1">
      <c r="A9" s="19"/>
      <c r="B9" s="695" t="s">
        <v>35</v>
      </c>
      <c r="C9" s="1349"/>
      <c r="D9" s="14"/>
      <c r="E9" s="1671"/>
      <c r="F9" s="1895"/>
      <c r="G9" s="1333">
        <f t="shared" si="0"/>
        <v>0</v>
      </c>
      <c r="H9" s="1262"/>
      <c r="I9" s="1671"/>
      <c r="J9" s="1897"/>
      <c r="K9" s="1553">
        <f t="shared" si="1"/>
        <v>0</v>
      </c>
      <c r="L9" s="1262"/>
      <c r="M9" s="1671"/>
      <c r="N9" s="1897"/>
      <c r="O9" s="1559">
        <f t="shared" si="2"/>
        <v>0</v>
      </c>
      <c r="P9" s="1262"/>
    </row>
    <row r="10" spans="1:16" ht="15.75" customHeight="1">
      <c r="A10" s="19"/>
      <c r="B10" s="695" t="s">
        <v>35</v>
      </c>
      <c r="C10" s="1349"/>
      <c r="D10" s="14"/>
      <c r="E10" s="1671"/>
      <c r="F10" s="1895"/>
      <c r="G10" s="1333">
        <f t="shared" si="0"/>
        <v>0</v>
      </c>
      <c r="H10" s="1262"/>
      <c r="I10" s="1671"/>
      <c r="J10" s="1897"/>
      <c r="K10" s="1553">
        <f t="shared" si="1"/>
        <v>0</v>
      </c>
      <c r="L10" s="1262"/>
      <c r="M10" s="1671"/>
      <c r="N10" s="1897"/>
      <c r="O10" s="1559">
        <f t="shared" si="2"/>
        <v>0</v>
      </c>
      <c r="P10" s="1262"/>
    </row>
    <row r="11" spans="1:17" ht="15.75" customHeight="1" thickBot="1">
      <c r="A11" s="19"/>
      <c r="B11" s="695" t="s">
        <v>35</v>
      </c>
      <c r="C11" s="1349"/>
      <c r="D11" s="14"/>
      <c r="E11" s="1671"/>
      <c r="F11" s="1896"/>
      <c r="G11" s="1389">
        <f t="shared" si="0"/>
        <v>0</v>
      </c>
      <c r="H11" s="1262"/>
      <c r="I11" s="1671"/>
      <c r="J11" s="1897"/>
      <c r="K11" s="1554">
        <f t="shared" si="1"/>
        <v>0</v>
      </c>
      <c r="L11" s="1262"/>
      <c r="M11" s="1671"/>
      <c r="N11" s="1897"/>
      <c r="O11" s="1560">
        <f t="shared" si="2"/>
        <v>0</v>
      </c>
      <c r="P11" s="1262"/>
      <c r="Q11" s="1"/>
    </row>
    <row r="12" spans="1:17" ht="15.75" customHeight="1" thickBot="1">
      <c r="A12" s="19"/>
      <c r="B12" s="695"/>
      <c r="C12" s="1349"/>
      <c r="D12" s="14"/>
      <c r="E12" s="134" t="s">
        <v>36</v>
      </c>
      <c r="F12" s="1392"/>
      <c r="G12" s="1173">
        <f>SUM(G5:G11)</f>
        <v>0</v>
      </c>
      <c r="H12" s="1262"/>
      <c r="I12" s="1556" t="s">
        <v>36</v>
      </c>
      <c r="J12" s="1557"/>
      <c r="K12" s="1424">
        <f>SUM(K5:K11)</f>
        <v>0</v>
      </c>
      <c r="L12" s="1262"/>
      <c r="M12" s="1562" t="s">
        <v>36</v>
      </c>
      <c r="N12" s="1563"/>
      <c r="O12" s="1445">
        <f>SUM(O5:O11)</f>
        <v>0</v>
      </c>
      <c r="P12" s="1262"/>
      <c r="Q12" s="1"/>
    </row>
    <row r="13" spans="1:16" ht="15.75" customHeight="1" thickBot="1">
      <c r="A13" s="19"/>
      <c r="B13" s="1265" t="s">
        <v>328</v>
      </c>
      <c r="C13" s="1387"/>
      <c r="D13" s="382"/>
      <c r="E13" s="1671"/>
      <c r="F13" s="1388"/>
      <c r="G13" s="1390">
        <f t="shared" si="0"/>
        <v>0</v>
      </c>
      <c r="H13" s="1262"/>
      <c r="I13" s="1671"/>
      <c r="J13" s="1388"/>
      <c r="K13" s="1555">
        <f t="shared" si="1"/>
        <v>0</v>
      </c>
      <c r="L13" s="1262"/>
      <c r="M13" s="1671"/>
      <c r="N13" s="1388"/>
      <c r="O13" s="1561">
        <f t="shared" si="2"/>
        <v>0</v>
      </c>
      <c r="P13" s="1262"/>
    </row>
    <row r="14" spans="1:16" ht="12.75">
      <c r="A14" s="19"/>
      <c r="B14" s="12"/>
      <c r="C14" s="10"/>
      <c r="D14" s="10"/>
      <c r="E14" s="10"/>
      <c r="F14" s="10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6" ht="13.5" thickBot="1"/>
    <row r="17" ht="12.75" thickBot="1">
      <c r="N17" s="1900"/>
    </row>
  </sheetData>
  <sheetProtection/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36">
      <selection activeCell="N53" sqref="N53"/>
    </sheetView>
  </sheetViews>
  <sheetFormatPr defaultColWidth="9.00390625" defaultRowHeight="12.75"/>
  <cols>
    <col min="4" max="4" width="12.375" style="0" customWidth="1"/>
    <col min="6" max="6" width="6.75390625" style="0" customWidth="1"/>
    <col min="8" max="8" width="6.75390625" style="0" customWidth="1"/>
    <col min="10" max="10" width="6.75390625" style="0" customWidth="1"/>
  </cols>
  <sheetData>
    <row r="1" spans="1:10" ht="18.75" customHeight="1" thickBot="1">
      <c r="A1" s="390" t="s">
        <v>237</v>
      </c>
      <c r="B1" s="388"/>
      <c r="C1" s="388"/>
      <c r="D1" s="388"/>
      <c r="E1" s="388"/>
      <c r="F1" s="100"/>
      <c r="G1" s="100"/>
      <c r="H1" s="100"/>
      <c r="I1" s="100"/>
      <c r="J1" s="101"/>
    </row>
    <row r="2" spans="1:12" ht="18">
      <c r="A2" s="75" t="str">
        <f>'Företagsfakta '!D3</f>
        <v>Bihuset</v>
      </c>
      <c r="B2" s="72"/>
      <c r="C2" s="74" t="str">
        <f>'Företagsfakta '!D9</f>
        <v> </v>
      </c>
      <c r="D2" s="72"/>
      <c r="E2" s="1177" t="str">
        <f>'Företagsfakta '!I3</f>
        <v>År 2009</v>
      </c>
      <c r="F2" s="12"/>
      <c r="G2" s="1330" t="str">
        <f>'Företagsfakta '!J3</f>
        <v>År 2010</v>
      </c>
      <c r="H2" s="12"/>
      <c r="I2" s="1195" t="str">
        <f>'Företagsfakta '!K3</f>
        <v>År 2011</v>
      </c>
      <c r="J2" s="63"/>
      <c r="K2" s="1"/>
      <c r="L2" s="1"/>
    </row>
    <row r="3" spans="1:12" ht="14.25" customHeight="1" thickBot="1">
      <c r="A3" s="1334"/>
      <c r="B3" s="1335" t="s">
        <v>311</v>
      </c>
      <c r="C3" s="1336"/>
      <c r="D3" s="61"/>
      <c r="E3" s="1337"/>
      <c r="F3" s="12"/>
      <c r="G3" s="1278"/>
      <c r="H3" s="12"/>
      <c r="I3" s="1904"/>
      <c r="J3" s="63"/>
      <c r="K3" s="1"/>
      <c r="L3" s="1"/>
    </row>
    <row r="4" spans="1:12" ht="14.25" customHeight="1">
      <c r="A4" s="142"/>
      <c r="B4" s="72" t="s">
        <v>308</v>
      </c>
      <c r="C4" s="72"/>
      <c r="D4" s="72"/>
      <c r="E4" s="1901"/>
      <c r="F4" s="12"/>
      <c r="G4" s="1901"/>
      <c r="H4" s="12"/>
      <c r="I4" s="1901"/>
      <c r="J4" s="63"/>
      <c r="K4" s="1"/>
      <c r="L4" s="1"/>
    </row>
    <row r="5" spans="1:12" ht="14.25" customHeight="1">
      <c r="A5" s="19"/>
      <c r="B5" s="12" t="s">
        <v>309</v>
      </c>
      <c r="C5" s="12"/>
      <c r="D5" s="12"/>
      <c r="E5" s="1902"/>
      <c r="F5" s="12"/>
      <c r="G5" s="1902"/>
      <c r="H5" s="12"/>
      <c r="I5" s="1902"/>
      <c r="J5" s="63"/>
      <c r="K5" s="1"/>
      <c r="L5" s="1"/>
    </row>
    <row r="6" spans="1:10" ht="12.75">
      <c r="A6" s="19"/>
      <c r="B6" s="12" t="s">
        <v>310</v>
      </c>
      <c r="C6" s="10"/>
      <c r="D6" s="10"/>
      <c r="E6" s="1902"/>
      <c r="F6" s="12"/>
      <c r="G6" s="1902"/>
      <c r="H6" s="12"/>
      <c r="I6" s="1902"/>
      <c r="J6" s="20"/>
    </row>
    <row r="7" spans="1:12" ht="14.25" customHeight="1">
      <c r="A7" s="19"/>
      <c r="B7" s="12" t="s">
        <v>2</v>
      </c>
      <c r="C7" s="12"/>
      <c r="D7" s="12"/>
      <c r="E7" s="1902"/>
      <c r="F7" s="12"/>
      <c r="G7" s="1902"/>
      <c r="H7" s="12"/>
      <c r="I7" s="1902"/>
      <c r="J7" s="63"/>
      <c r="K7" s="1"/>
      <c r="L7" s="1"/>
    </row>
    <row r="8" spans="1:12" ht="14.25" customHeight="1" thickBot="1">
      <c r="A8" s="19"/>
      <c r="B8" s="12" t="s">
        <v>113</v>
      </c>
      <c r="C8" s="12"/>
      <c r="D8" s="12"/>
      <c r="E8" s="1903"/>
      <c r="F8" s="12"/>
      <c r="G8" s="1903"/>
      <c r="H8" s="12"/>
      <c r="I8" s="1903"/>
      <c r="J8" s="63"/>
      <c r="K8" s="1"/>
      <c r="L8" s="1"/>
    </row>
    <row r="9" spans="1:12" ht="14.25" customHeight="1" thickBot="1">
      <c r="A9" s="73"/>
      <c r="B9" s="1340"/>
      <c r="C9" s="1340"/>
      <c r="D9" s="1341"/>
      <c r="E9" s="1173">
        <f>SUM(E4:E8)</f>
        <v>0</v>
      </c>
      <c r="F9" s="12"/>
      <c r="G9" s="386">
        <f>SUM(G4:G8)</f>
        <v>0</v>
      </c>
      <c r="H9" s="12"/>
      <c r="I9" s="387">
        <f>SUM(I4:I8)</f>
        <v>0</v>
      </c>
      <c r="J9" s="63"/>
      <c r="K9" s="1"/>
      <c r="L9" s="1"/>
    </row>
    <row r="10" spans="1:12" ht="14.25" customHeight="1" thickBot="1">
      <c r="A10" s="21"/>
      <c r="B10" s="15"/>
      <c r="C10" s="15"/>
      <c r="D10" s="15"/>
      <c r="E10" s="1262"/>
      <c r="F10" s="12"/>
      <c r="G10" s="1262"/>
      <c r="H10" s="12"/>
      <c r="I10" s="1262"/>
      <c r="J10" s="63"/>
      <c r="K10" s="1"/>
      <c r="L10" s="1"/>
    </row>
    <row r="11" spans="1:12" ht="14.25" customHeight="1" thickBot="1">
      <c r="A11" s="1339"/>
      <c r="B11" s="1319" t="s">
        <v>307</v>
      </c>
      <c r="C11" s="388"/>
      <c r="D11" s="389"/>
      <c r="E11" s="1177" t="str">
        <f>E2</f>
        <v>År 2009</v>
      </c>
      <c r="F11" s="12"/>
      <c r="G11" s="1330" t="str">
        <f>G2</f>
        <v>År 2010</v>
      </c>
      <c r="H11" s="12"/>
      <c r="I11" s="1195" t="str">
        <f>I2</f>
        <v>År 2011</v>
      </c>
      <c r="J11" s="63"/>
      <c r="K11" s="1"/>
      <c r="L11" s="1"/>
    </row>
    <row r="12" spans="1:12" ht="13.5" customHeight="1">
      <c r="A12" s="136"/>
      <c r="B12" s="12" t="s">
        <v>307</v>
      </c>
      <c r="C12" s="98"/>
      <c r="D12" s="12"/>
      <c r="E12" s="1905"/>
      <c r="F12" s="12"/>
      <c r="G12" s="1901"/>
      <c r="H12" s="12"/>
      <c r="I12" s="1901"/>
      <c r="J12" s="63"/>
      <c r="K12" s="1"/>
      <c r="L12" s="1"/>
    </row>
    <row r="13" spans="1:12" ht="14.25" customHeight="1" thickBot="1">
      <c r="A13" s="19"/>
      <c r="B13" s="12" t="s">
        <v>312</v>
      </c>
      <c r="C13" s="10"/>
      <c r="D13" s="10"/>
      <c r="E13" s="1906"/>
      <c r="F13" s="12"/>
      <c r="G13" s="1903"/>
      <c r="H13" s="12"/>
      <c r="I13" s="1903"/>
      <c r="J13" s="63"/>
      <c r="K13" s="1"/>
      <c r="L13" s="1"/>
    </row>
    <row r="14" spans="1:10" ht="13.5" thickBot="1">
      <c r="A14" s="73"/>
      <c r="B14" s="1340"/>
      <c r="C14" s="1340"/>
      <c r="D14" s="1341"/>
      <c r="E14" s="1337">
        <f>SUM(E12:E13)</f>
        <v>0</v>
      </c>
      <c r="F14" s="12"/>
      <c r="G14" s="386">
        <f>SUM(G12:G13)</f>
        <v>0</v>
      </c>
      <c r="H14" s="12"/>
      <c r="I14" s="387">
        <f>SUM(I12:I13)</f>
        <v>0</v>
      </c>
      <c r="J14" s="20"/>
    </row>
    <row r="15" spans="1:10" ht="13.5" thickBot="1">
      <c r="A15" s="102"/>
      <c r="B15" s="12"/>
      <c r="C15" s="12"/>
      <c r="D15" s="12"/>
      <c r="E15" s="1262"/>
      <c r="F15" s="12"/>
      <c r="G15" s="1262"/>
      <c r="H15" s="12"/>
      <c r="I15" s="1262"/>
      <c r="J15" s="63"/>
    </row>
    <row r="16" spans="1:10" ht="13.5" thickBot="1">
      <c r="A16" s="1311"/>
      <c r="B16" s="1319" t="s">
        <v>313</v>
      </c>
      <c r="C16" s="1312"/>
      <c r="D16" s="1342"/>
      <c r="E16" s="1177" t="str">
        <f>E11</f>
        <v>År 2009</v>
      </c>
      <c r="F16" s="12"/>
      <c r="G16" s="1330" t="str">
        <f>G11</f>
        <v>År 2010</v>
      </c>
      <c r="H16" s="12"/>
      <c r="I16" s="1195" t="str">
        <f>I11</f>
        <v>År 2011</v>
      </c>
      <c r="J16" s="63"/>
    </row>
    <row r="17" spans="1:10" ht="12.75">
      <c r="A17" s="19"/>
      <c r="B17" s="12" t="s">
        <v>314</v>
      </c>
      <c r="C17" s="12"/>
      <c r="D17" s="12"/>
      <c r="E17" s="1901"/>
      <c r="F17" s="12"/>
      <c r="G17" s="1901"/>
      <c r="H17" s="12"/>
      <c r="I17" s="1901"/>
      <c r="J17" s="63"/>
    </row>
    <row r="18" spans="1:10" ht="12.75">
      <c r="A18" s="19"/>
      <c r="B18" s="12" t="s">
        <v>316</v>
      </c>
      <c r="C18" s="12"/>
      <c r="D18" s="12"/>
      <c r="E18" s="1902"/>
      <c r="F18" s="12"/>
      <c r="G18" s="1902"/>
      <c r="H18" s="12"/>
      <c r="I18" s="1902"/>
      <c r="J18" s="63"/>
    </row>
    <row r="19" spans="1:10" ht="12.75">
      <c r="A19" s="19"/>
      <c r="B19" s="12" t="s">
        <v>315</v>
      </c>
      <c r="C19" s="12"/>
      <c r="D19" s="12"/>
      <c r="E19" s="1907"/>
      <c r="F19" s="12"/>
      <c r="G19" s="1902"/>
      <c r="H19" s="12"/>
      <c r="I19" s="1902"/>
      <c r="J19" s="63"/>
    </row>
    <row r="20" spans="1:10" ht="12.75">
      <c r="A20" s="19"/>
      <c r="B20" s="12" t="s">
        <v>118</v>
      </c>
      <c r="C20" s="10"/>
      <c r="D20" s="10"/>
      <c r="E20" s="1907"/>
      <c r="F20" s="12"/>
      <c r="G20" s="1902"/>
      <c r="H20" s="12"/>
      <c r="I20" s="1902"/>
      <c r="J20" s="63"/>
    </row>
    <row r="21" spans="1:10" ht="13.5" thickBot="1">
      <c r="A21" s="19"/>
      <c r="B21" s="12" t="s">
        <v>325</v>
      </c>
      <c r="C21" s="10"/>
      <c r="D21" s="10"/>
      <c r="E21" s="1906"/>
      <c r="F21" s="12"/>
      <c r="G21" s="1903"/>
      <c r="H21" s="12"/>
      <c r="I21" s="1903"/>
      <c r="J21" s="63"/>
    </row>
    <row r="22" spans="1:10" ht="13.5" thickBot="1">
      <c r="A22" s="73"/>
      <c r="B22" s="1340"/>
      <c r="C22" s="1340"/>
      <c r="D22" s="1341"/>
      <c r="E22" s="1337">
        <f>SUM(E17:E21)</f>
        <v>0</v>
      </c>
      <c r="F22" s="12"/>
      <c r="G22" s="1908">
        <f>SUM(G17:G21)</f>
        <v>0</v>
      </c>
      <c r="H22" s="12"/>
      <c r="I22" s="1909">
        <f>SUM(I17:I21)</f>
        <v>0</v>
      </c>
      <c r="J22" s="63"/>
    </row>
    <row r="23" spans="1:10" ht="13.5" thickBot="1">
      <c r="A23" s="102"/>
      <c r="B23" s="12"/>
      <c r="C23" s="12"/>
      <c r="D23" s="12"/>
      <c r="E23" s="1262"/>
      <c r="F23" s="12"/>
      <c r="G23" s="1262"/>
      <c r="H23" s="12"/>
      <c r="I23" s="1262"/>
      <c r="J23" s="63"/>
    </row>
    <row r="24" spans="1:10" ht="13.5" thickBot="1">
      <c r="A24" s="1311"/>
      <c r="B24" s="1319" t="s">
        <v>105</v>
      </c>
      <c r="C24" s="1312"/>
      <c r="D24" s="1342"/>
      <c r="E24" s="1177" t="str">
        <f>E16</f>
        <v>År 2009</v>
      </c>
      <c r="F24" s="12"/>
      <c r="G24" s="1330" t="str">
        <f>G16</f>
        <v>År 2010</v>
      </c>
      <c r="H24" s="12"/>
      <c r="I24" s="1195" t="str">
        <f>I16</f>
        <v>År 2011</v>
      </c>
      <c r="J24" s="63"/>
    </row>
    <row r="25" spans="1:12" ht="14.25" customHeight="1">
      <c r="A25" s="19"/>
      <c r="B25" s="12" t="s">
        <v>105</v>
      </c>
      <c r="C25" s="12"/>
      <c r="D25" s="12"/>
      <c r="E25" s="1901"/>
      <c r="F25" s="12"/>
      <c r="G25" s="1901"/>
      <c r="H25" s="12"/>
      <c r="I25" s="1901"/>
      <c r="J25" s="63"/>
      <c r="K25" s="1"/>
      <c r="L25" s="1"/>
    </row>
    <row r="26" spans="1:10" ht="12.75">
      <c r="A26" s="102"/>
      <c r="B26" s="12" t="s">
        <v>317</v>
      </c>
      <c r="C26" s="12"/>
      <c r="D26" s="12"/>
      <c r="E26" s="1902"/>
      <c r="F26" s="12"/>
      <c r="G26" s="1902"/>
      <c r="H26" s="12"/>
      <c r="I26" s="1902"/>
      <c r="J26" s="63"/>
    </row>
    <row r="27" spans="1:10" ht="13.5" thickBot="1">
      <c r="A27" s="102"/>
      <c r="B27" s="12" t="s">
        <v>318</v>
      </c>
      <c r="C27" s="12"/>
      <c r="D27" s="12"/>
      <c r="E27" s="1903"/>
      <c r="F27" s="12"/>
      <c r="G27" s="1903"/>
      <c r="H27" s="12"/>
      <c r="I27" s="1903"/>
      <c r="J27" s="63"/>
    </row>
    <row r="28" spans="1:10" ht="13.5" thickBot="1">
      <c r="A28" s="1343"/>
      <c r="B28" s="66"/>
      <c r="C28" s="66"/>
      <c r="D28" s="1338"/>
      <c r="E28" s="1337">
        <f>SUM(E25:E27)</f>
        <v>0</v>
      </c>
      <c r="F28" s="14"/>
      <c r="G28" s="386">
        <f>SUM(G25:G27)</f>
        <v>0</v>
      </c>
      <c r="H28" s="14"/>
      <c r="I28" s="387">
        <f>SUM(I25:I27)</f>
        <v>0</v>
      </c>
      <c r="J28" s="63"/>
    </row>
    <row r="29" spans="1:10" ht="13.5" thickBot="1">
      <c r="A29" s="102"/>
      <c r="B29" s="12"/>
      <c r="C29" s="12"/>
      <c r="D29" s="12"/>
      <c r="E29" s="1262"/>
      <c r="F29" s="14"/>
      <c r="G29" s="1262"/>
      <c r="H29" s="14"/>
      <c r="I29" s="1262"/>
      <c r="J29" s="63"/>
    </row>
    <row r="30" spans="1:10" ht="13.5" thickBot="1">
      <c r="A30" s="1311"/>
      <c r="B30" s="1319" t="s">
        <v>319</v>
      </c>
      <c r="C30" s="1312"/>
      <c r="D30" s="1342"/>
      <c r="E30" s="1177" t="str">
        <f>E24</f>
        <v>År 2009</v>
      </c>
      <c r="F30" s="14"/>
      <c r="G30" s="1330" t="str">
        <f>G24</f>
        <v>År 2010</v>
      </c>
      <c r="H30" s="14"/>
      <c r="I30" s="1195" t="str">
        <f>I24</f>
        <v>År 2011</v>
      </c>
      <c r="J30" s="63"/>
    </row>
    <row r="31" spans="1:10" ht="12.75">
      <c r="A31" s="102"/>
      <c r="B31" s="12" t="s">
        <v>319</v>
      </c>
      <c r="C31" s="12"/>
      <c r="D31" s="12"/>
      <c r="E31" s="1905"/>
      <c r="F31" s="14"/>
      <c r="G31" s="1901"/>
      <c r="H31" s="14"/>
      <c r="I31" s="1901"/>
      <c r="J31" s="63"/>
    </row>
    <row r="32" spans="1:10" ht="12.75">
      <c r="A32" s="102"/>
      <c r="B32" s="12" t="s">
        <v>320</v>
      </c>
      <c r="C32" s="12"/>
      <c r="D32" s="12"/>
      <c r="E32" s="1907"/>
      <c r="F32" s="14"/>
      <c r="G32" s="1902"/>
      <c r="H32" s="14"/>
      <c r="I32" s="1902"/>
      <c r="J32" s="63"/>
    </row>
    <row r="33" spans="1:10" ht="12.75">
      <c r="A33" s="102"/>
      <c r="B33" s="12" t="s">
        <v>321</v>
      </c>
      <c r="C33" s="12"/>
      <c r="D33" s="12"/>
      <c r="E33" s="1907"/>
      <c r="F33" s="14"/>
      <c r="G33" s="1902"/>
      <c r="H33" s="14"/>
      <c r="I33" s="1902"/>
      <c r="J33" s="63"/>
    </row>
    <row r="34" spans="1:10" ht="12.75">
      <c r="A34" s="102"/>
      <c r="B34" s="12" t="s">
        <v>322</v>
      </c>
      <c r="C34" s="12"/>
      <c r="D34" s="12"/>
      <c r="E34" s="1907"/>
      <c r="F34" s="14"/>
      <c r="G34" s="1902"/>
      <c r="H34" s="14"/>
      <c r="I34" s="1902"/>
      <c r="J34" s="63"/>
    </row>
    <row r="35" spans="1:10" ht="12.75">
      <c r="A35" s="102"/>
      <c r="B35" s="12" t="s">
        <v>323</v>
      </c>
      <c r="C35" s="12"/>
      <c r="D35" s="12"/>
      <c r="E35" s="1907"/>
      <c r="F35" s="14"/>
      <c r="G35" s="1902"/>
      <c r="H35" s="14"/>
      <c r="I35" s="1902"/>
      <c r="J35" s="63"/>
    </row>
    <row r="36" spans="1:12" ht="14.25" customHeight="1" thickBot="1">
      <c r="A36" s="19"/>
      <c r="B36" s="12" t="s">
        <v>15</v>
      </c>
      <c r="C36" s="12"/>
      <c r="D36" s="12"/>
      <c r="E36" s="1903"/>
      <c r="F36" s="12"/>
      <c r="G36" s="1903"/>
      <c r="H36" s="12"/>
      <c r="I36" s="1903"/>
      <c r="J36" s="63"/>
      <c r="K36" s="1"/>
      <c r="L36" s="1"/>
    </row>
    <row r="37" spans="1:10" ht="13.5" thickBot="1">
      <c r="A37" s="1343"/>
      <c r="B37" s="66"/>
      <c r="C37" s="66"/>
      <c r="D37" s="1338"/>
      <c r="E37" s="1337">
        <f>SUM(E31:E36)</f>
        <v>0</v>
      </c>
      <c r="F37" s="14"/>
      <c r="G37" s="386">
        <f>SUM(G31:G36)</f>
        <v>0</v>
      </c>
      <c r="H37" s="14"/>
      <c r="I37" s="387">
        <f>SUM(I31:I36)</f>
        <v>0</v>
      </c>
      <c r="J37" s="63"/>
    </row>
    <row r="38" spans="1:10" ht="13.5" thickBot="1">
      <c r="A38" s="102"/>
      <c r="B38" s="12"/>
      <c r="C38" s="12"/>
      <c r="D38" s="12"/>
      <c r="E38" s="1262"/>
      <c r="F38" s="14"/>
      <c r="G38" s="1262"/>
      <c r="H38" s="14"/>
      <c r="I38" s="1262"/>
      <c r="J38" s="63"/>
    </row>
    <row r="39" spans="1:10" ht="13.5" thickBot="1">
      <c r="A39" s="1311"/>
      <c r="B39" s="1319" t="s">
        <v>324</v>
      </c>
      <c r="C39" s="1312"/>
      <c r="D39" s="1342"/>
      <c r="E39" s="1177" t="str">
        <f>E30</f>
        <v>År 2009</v>
      </c>
      <c r="F39" s="14"/>
      <c r="G39" s="1330" t="str">
        <f>G30</f>
        <v>År 2010</v>
      </c>
      <c r="H39" s="14"/>
      <c r="I39" s="1195" t="str">
        <f>I30</f>
        <v>År 2011</v>
      </c>
      <c r="J39" s="63"/>
    </row>
    <row r="40" spans="1:12" ht="14.25" customHeight="1">
      <c r="A40" s="19"/>
      <c r="B40" s="12" t="s">
        <v>13</v>
      </c>
      <c r="C40" s="12"/>
      <c r="D40" s="12"/>
      <c r="E40" s="1901"/>
      <c r="F40" s="12"/>
      <c r="G40" s="1901"/>
      <c r="H40" s="12"/>
      <c r="I40" s="1901"/>
      <c r="J40" s="63"/>
      <c r="K40" s="1"/>
      <c r="L40" s="1"/>
    </row>
    <row r="41" spans="1:12" ht="14.25" customHeight="1">
      <c r="A41" s="19"/>
      <c r="B41" s="12" t="s">
        <v>3</v>
      </c>
      <c r="C41" s="12"/>
      <c r="D41" s="12"/>
      <c r="E41" s="1902"/>
      <c r="F41" s="12"/>
      <c r="G41" s="1902"/>
      <c r="H41" s="12"/>
      <c r="I41" s="1902"/>
      <c r="J41" s="63"/>
      <c r="K41" s="1"/>
      <c r="L41" s="1"/>
    </row>
    <row r="42" spans="1:12" ht="14.25" customHeight="1" thickBot="1">
      <c r="A42" s="19"/>
      <c r="B42" s="12" t="s">
        <v>114</v>
      </c>
      <c r="C42" s="12"/>
      <c r="D42" s="12"/>
      <c r="E42" s="1903"/>
      <c r="F42" s="12"/>
      <c r="G42" s="1903"/>
      <c r="H42" s="12"/>
      <c r="I42" s="1903"/>
      <c r="J42" s="63"/>
      <c r="K42" s="1"/>
      <c r="L42" s="1"/>
    </row>
    <row r="43" spans="1:10" ht="13.5" thickBot="1">
      <c r="A43" s="1343"/>
      <c r="B43" s="66"/>
      <c r="C43" s="66"/>
      <c r="D43" s="1338"/>
      <c r="E43" s="1423">
        <f>SUM(E40:E42)</f>
        <v>0</v>
      </c>
      <c r="F43" s="14"/>
      <c r="G43" s="1908">
        <f>SUM(G40:G42)</f>
        <v>0</v>
      </c>
      <c r="H43" s="14"/>
      <c r="I43" s="1909">
        <f>SUM(I40:I42)</f>
        <v>0</v>
      </c>
      <c r="J43" s="63"/>
    </row>
    <row r="44" spans="1:10" ht="13.5" thickBot="1">
      <c r="A44" s="102"/>
      <c r="B44" s="12"/>
      <c r="C44" s="12"/>
      <c r="D44" s="12"/>
      <c r="E44" s="671"/>
      <c r="F44" s="12"/>
      <c r="G44" s="671"/>
      <c r="H44" s="12"/>
      <c r="I44" s="671"/>
      <c r="J44" s="63"/>
    </row>
    <row r="45" spans="1:10" ht="13.5" thickBot="1">
      <c r="A45" s="1311"/>
      <c r="B45" s="1319" t="s">
        <v>326</v>
      </c>
      <c r="C45" s="1312"/>
      <c r="D45" s="1312"/>
      <c r="E45" s="1177" t="str">
        <f>E39</f>
        <v>År 2009</v>
      </c>
      <c r="F45" s="12"/>
      <c r="G45" s="1910" t="str">
        <f>G39</f>
        <v>År 2010</v>
      </c>
      <c r="H45" s="12"/>
      <c r="I45" s="1195" t="str">
        <f>I39</f>
        <v>År 2011</v>
      </c>
      <c r="J45" s="63"/>
    </row>
    <row r="46" spans="1:12" ht="14.25" customHeight="1">
      <c r="A46" s="19"/>
      <c r="B46" s="12" t="s">
        <v>116</v>
      </c>
      <c r="C46" s="12"/>
      <c r="D46" s="10"/>
      <c r="E46" s="1901"/>
      <c r="F46" s="12"/>
      <c r="G46" s="1901"/>
      <c r="H46" s="12"/>
      <c r="I46" s="1901"/>
      <c r="J46" s="63"/>
      <c r="K46" s="1"/>
      <c r="L46" s="1"/>
    </row>
    <row r="47" spans="1:12" ht="14.25" customHeight="1" thickBot="1">
      <c r="A47" s="19"/>
      <c r="B47" s="12" t="s">
        <v>14</v>
      </c>
      <c r="C47" s="12"/>
      <c r="D47" s="12"/>
      <c r="E47" s="1903"/>
      <c r="F47" s="12"/>
      <c r="G47" s="1903"/>
      <c r="H47" s="12"/>
      <c r="I47" s="1903"/>
      <c r="J47" s="63"/>
      <c r="K47" s="1"/>
      <c r="L47" s="1"/>
    </row>
    <row r="48" spans="1:12" ht="14.25" customHeight="1" thickBot="1">
      <c r="A48" s="19"/>
      <c r="B48" s="12"/>
      <c r="C48" s="12"/>
      <c r="D48" s="12"/>
      <c r="E48" s="1423">
        <f>SUM(E46:E47)</f>
        <v>0</v>
      </c>
      <c r="F48" s="12"/>
      <c r="G48" s="1908">
        <f>SUM(G46:G47)</f>
        <v>0</v>
      </c>
      <c r="H48" s="12"/>
      <c r="I48" s="1909">
        <f>SUM(I46:I47)</f>
        <v>0</v>
      </c>
      <c r="J48" s="63"/>
      <c r="K48" s="1"/>
      <c r="L48" s="1"/>
    </row>
    <row r="49" spans="1:10" ht="13.5" thickBot="1">
      <c r="A49" s="19"/>
      <c r="B49" s="10"/>
      <c r="C49" s="10"/>
      <c r="D49" s="10"/>
      <c r="E49" s="10"/>
      <c r="F49" s="10"/>
      <c r="G49" s="10"/>
      <c r="H49" s="10"/>
      <c r="I49" s="10"/>
      <c r="J49" s="20"/>
    </row>
    <row r="50" spans="1:10" ht="13.5" thickBot="1">
      <c r="A50" s="1339"/>
      <c r="B50" s="1319" t="s">
        <v>327</v>
      </c>
      <c r="C50" s="388"/>
      <c r="D50" s="389"/>
      <c r="E50" s="1177" t="str">
        <f>E45</f>
        <v>År 2009</v>
      </c>
      <c r="F50" s="1262"/>
      <c r="G50" s="1330" t="str">
        <f>G45</f>
        <v>År 2010</v>
      </c>
      <c r="H50" s="1262"/>
      <c r="I50" s="1195" t="str">
        <f>I45</f>
        <v>År 2011</v>
      </c>
      <c r="J50" s="20"/>
    </row>
    <row r="51" spans="1:12" ht="14.25" customHeight="1">
      <c r="A51" s="19"/>
      <c r="B51" s="12" t="s">
        <v>115</v>
      </c>
      <c r="C51" s="12"/>
      <c r="D51" s="12"/>
      <c r="E51" s="1901"/>
      <c r="F51" s="12"/>
      <c r="G51" s="1901"/>
      <c r="H51" s="12"/>
      <c r="I51" s="1901"/>
      <c r="J51" s="63"/>
      <c r="K51" s="1"/>
      <c r="L51" s="1"/>
    </row>
    <row r="52" spans="1:12" ht="14.25" customHeight="1">
      <c r="A52" s="19"/>
      <c r="B52" s="12" t="s">
        <v>303</v>
      </c>
      <c r="C52" s="12"/>
      <c r="D52" s="12"/>
      <c r="E52" s="1907"/>
      <c r="F52" s="12"/>
      <c r="G52" s="1902"/>
      <c r="H52" s="12"/>
      <c r="I52" s="1902"/>
      <c r="J52" s="63"/>
      <c r="K52" s="1"/>
      <c r="L52" s="1"/>
    </row>
    <row r="53" spans="1:12" ht="14.25" customHeight="1" thickBot="1">
      <c r="A53" s="73"/>
      <c r="B53" s="66" t="s">
        <v>259</v>
      </c>
      <c r="C53" s="66"/>
      <c r="D53" s="66"/>
      <c r="E53" s="1903"/>
      <c r="F53" s="12"/>
      <c r="G53" s="1903"/>
      <c r="H53" s="12"/>
      <c r="I53" s="1903"/>
      <c r="J53" s="63"/>
      <c r="K53" s="1"/>
      <c r="L53" s="1"/>
    </row>
    <row r="54" spans="1:12" ht="14.25" customHeight="1" thickBot="1">
      <c r="A54" s="19"/>
      <c r="B54" s="12"/>
      <c r="C54" s="12"/>
      <c r="D54" s="12"/>
      <c r="E54" s="1423">
        <f>SUM(E51:E53)</f>
        <v>0</v>
      </c>
      <c r="F54" s="12"/>
      <c r="G54" s="1911">
        <f>SUM(G51:G53)</f>
        <v>0</v>
      </c>
      <c r="H54" s="12"/>
      <c r="I54" s="1909">
        <f>SUM(I51:I53)</f>
        <v>0</v>
      </c>
      <c r="J54" s="63"/>
      <c r="K54" s="1"/>
      <c r="L54" s="1"/>
    </row>
    <row r="55" spans="1:12" ht="14.25" customHeight="1" thickBot="1">
      <c r="A55" s="19"/>
      <c r="B55" s="12"/>
      <c r="C55" s="12"/>
      <c r="D55" s="12"/>
      <c r="E55" s="671"/>
      <c r="F55" s="12"/>
      <c r="G55" s="671"/>
      <c r="H55" s="12"/>
      <c r="I55" s="671"/>
      <c r="J55" s="63"/>
      <c r="K55" s="1"/>
      <c r="L55" s="1"/>
    </row>
    <row r="56" spans="1:12" ht="14.25" customHeight="1" thickBot="1">
      <c r="A56" s="19"/>
      <c r="B56" s="14" t="s">
        <v>370</v>
      </c>
      <c r="C56" s="12"/>
      <c r="D56" s="12"/>
      <c r="E56" s="1173">
        <f>E22+E28+E37+E43+E48+E54+E14+E9</f>
        <v>0</v>
      </c>
      <c r="F56" s="12"/>
      <c r="G56" s="1424">
        <f>G22+G28+G37+G43+G48+G54+G14+G9</f>
        <v>0</v>
      </c>
      <c r="H56" s="12"/>
      <c r="I56" s="1175">
        <f>I9+I14+I22+I28+I37+I43+I48+I54</f>
        <v>0</v>
      </c>
      <c r="J56" s="63"/>
      <c r="K56" s="1"/>
      <c r="L56" s="1"/>
    </row>
    <row r="57" spans="1:12" ht="12.75">
      <c r="A57" s="19"/>
      <c r="B57" s="12" t="s">
        <v>0</v>
      </c>
      <c r="C57" s="12"/>
      <c r="D57" s="12"/>
      <c r="E57" s="12"/>
      <c r="F57" s="12"/>
      <c r="G57" s="12"/>
      <c r="H57" s="12"/>
      <c r="I57" s="12"/>
      <c r="J57" s="63"/>
      <c r="K57" s="1"/>
      <c r="L57" s="1"/>
    </row>
    <row r="58" spans="1:12" ht="13.5" thickBot="1">
      <c r="A58" s="21"/>
      <c r="B58" s="61"/>
      <c r="C58" s="61"/>
      <c r="D58" s="61"/>
      <c r="E58" s="61"/>
      <c r="F58" s="61"/>
      <c r="G58" s="61"/>
      <c r="H58" s="61"/>
      <c r="I58" s="61"/>
      <c r="J58" s="65"/>
      <c r="K58" s="1"/>
      <c r="L58" s="1"/>
    </row>
    <row r="59" spans="2:12" ht="12.75">
      <c r="B59" s="1" t="s">
        <v>0</v>
      </c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2:12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ht="12.75">
      <c r="B61" s="1" t="s">
        <v>0</v>
      </c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2:12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2:12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17"/>
  <sheetViews>
    <sheetView zoomScalePageLayoutView="0" workbookViewId="0" topLeftCell="A1">
      <selection activeCell="Q19" sqref="Q19"/>
    </sheetView>
  </sheetViews>
  <sheetFormatPr defaultColWidth="9.00390625" defaultRowHeight="12.75"/>
  <cols>
    <col min="1" max="1" width="0.2421875" style="0" customWidth="1"/>
    <col min="2" max="2" width="30.50390625" style="0" customWidth="1"/>
    <col min="3" max="3" width="9.75390625" style="0" customWidth="1"/>
    <col min="4" max="6" width="8.125" style="0" customWidth="1"/>
    <col min="7" max="7" width="2.625" style="0" customWidth="1"/>
    <col min="8" max="9" width="8.125" style="0" customWidth="1"/>
    <col min="10" max="10" width="8.875" style="0" customWidth="1"/>
    <col min="11" max="11" width="2.50390625" style="0" customWidth="1"/>
    <col min="12" max="12" width="8.125" style="0" customWidth="1"/>
    <col min="13" max="13" width="8.875" style="0" customWidth="1"/>
    <col min="14" max="14" width="9.00390625" style="0" customWidth="1"/>
    <col min="15" max="15" width="9.125" style="0" customWidth="1"/>
    <col min="16" max="16" width="1.875" style="0" customWidth="1"/>
    <col min="17" max="17" width="9.375" style="0" customWidth="1"/>
    <col min="18" max="18" width="7.125" style="0" customWidth="1"/>
    <col min="19" max="19" width="13.625" style="0" customWidth="1"/>
    <col min="20" max="20" width="6.875" style="0" customWidth="1"/>
  </cols>
  <sheetData>
    <row r="1" spans="1:18" ht="7.5" customHeight="1" thickBot="1">
      <c r="A1" s="1" t="s">
        <v>0</v>
      </c>
      <c r="B1" s="1519"/>
      <c r="C1" s="1520"/>
      <c r="D1" s="1520"/>
      <c r="E1" s="1520"/>
      <c r="F1" s="1520"/>
      <c r="G1" s="1520"/>
      <c r="H1" s="1520" t="s">
        <v>0</v>
      </c>
      <c r="I1" s="1520"/>
      <c r="J1" s="1520"/>
      <c r="K1" s="1520"/>
      <c r="L1" s="1520" t="s">
        <v>0</v>
      </c>
      <c r="M1" s="1520"/>
      <c r="N1" s="1520"/>
      <c r="O1" s="1520"/>
      <c r="P1" s="1520"/>
      <c r="Q1" s="1520"/>
      <c r="R1" s="29"/>
    </row>
    <row r="2" spans="2:18" ht="15.75" customHeight="1" thickBot="1">
      <c r="B2" s="1508" t="s">
        <v>178</v>
      </c>
      <c r="C2" s="1521"/>
      <c r="D2" s="1478"/>
      <c r="E2" s="1522"/>
      <c r="F2" s="1450" t="str">
        <f>'Företagsfakta '!I3</f>
        <v>År 2009</v>
      </c>
      <c r="G2" s="1522"/>
      <c r="H2" s="1478" t="s">
        <v>0</v>
      </c>
      <c r="I2" s="1522"/>
      <c r="J2" s="1446" t="str">
        <f>'Företagsfakta '!J3</f>
        <v>År 2010</v>
      </c>
      <c r="K2" s="1522"/>
      <c r="L2" s="1522"/>
      <c r="M2" s="1522"/>
      <c r="N2" s="1455" t="str">
        <f>'Företagsfakta '!K3</f>
        <v>År 2011</v>
      </c>
      <c r="O2" s="1522"/>
      <c r="P2" s="1522"/>
      <c r="Q2" s="1522"/>
      <c r="R2" s="33"/>
    </row>
    <row r="3" spans="2:18" ht="15.75" customHeight="1">
      <c r="B3" s="1509" t="str">
        <f>'Försäljnings-skördeprognos'!A27</f>
        <v>Total försäljning honung i burk</v>
      </c>
      <c r="C3" s="1521"/>
      <c r="D3" s="1478"/>
      <c r="E3" s="1523"/>
      <c r="F3" s="1451">
        <f>'Försäljnings-skördeprognos'!D27</f>
        <v>0</v>
      </c>
      <c r="G3" s="1523"/>
      <c r="H3" s="1478" t="s">
        <v>0</v>
      </c>
      <c r="I3" s="1523"/>
      <c r="J3" s="1447">
        <f>'Försäljnings-skördeprognos'!H27</f>
        <v>0</v>
      </c>
      <c r="K3" s="1523"/>
      <c r="L3" s="1523"/>
      <c r="M3" s="1523"/>
      <c r="N3" s="1456">
        <f>'Försäljnings-skördeprognos'!L27</f>
        <v>0</v>
      </c>
      <c r="O3" s="1523"/>
      <c r="P3" s="1523"/>
      <c r="Q3" s="1523"/>
      <c r="R3" s="34"/>
    </row>
    <row r="4" spans="2:18" ht="15.75" customHeight="1">
      <c r="B4" s="1510" t="str">
        <f>'Försäljnings-skördeprognos'!A28</f>
        <v>Försäljning honung i bulk</v>
      </c>
      <c r="C4" s="1524"/>
      <c r="D4" s="1478"/>
      <c r="E4" s="1525"/>
      <c r="F4" s="1452">
        <f>'Försäljnings-skördeprognos'!D61</f>
        <v>0</v>
      </c>
      <c r="G4" s="1525"/>
      <c r="H4" s="1478" t="s">
        <v>0</v>
      </c>
      <c r="I4" s="1525"/>
      <c r="J4" s="1448">
        <f>'Försäljnings-skördeprognos'!H29</f>
        <v>0</v>
      </c>
      <c r="K4" s="1525"/>
      <c r="L4" s="1525"/>
      <c r="M4" s="1525"/>
      <c r="N4" s="1457">
        <f>'Försäljnings-skördeprognos'!L29</f>
        <v>0</v>
      </c>
      <c r="O4" s="1525"/>
      <c r="P4" s="1525"/>
      <c r="Q4" s="1525"/>
      <c r="R4" s="35"/>
    </row>
    <row r="5" spans="2:18" ht="15.75" customHeight="1">
      <c r="B5" s="1510" t="str">
        <f>'Försäljnings-skördeprognos'!A62</f>
        <v>Total försäljning smaksatt honung</v>
      </c>
      <c r="C5" s="1524"/>
      <c r="D5" s="1478"/>
      <c r="E5" s="1525"/>
      <c r="F5" s="1452">
        <f>'Försäljnings-skördeprognos'!D62</f>
        <v>0</v>
      </c>
      <c r="G5" s="1525"/>
      <c r="H5" s="1478" t="s">
        <v>0</v>
      </c>
      <c r="I5" s="1525"/>
      <c r="J5" s="1448">
        <f>'Försäljnings-skördeprognos'!H62</f>
        <v>0</v>
      </c>
      <c r="K5" s="1525"/>
      <c r="L5" s="1525"/>
      <c r="M5" s="1525"/>
      <c r="N5" s="1457">
        <f>'Försäljnings-skördeprognos'!L62</f>
        <v>0</v>
      </c>
      <c r="O5" s="1525"/>
      <c r="P5" s="1525"/>
      <c r="Q5" s="1525"/>
      <c r="R5" s="35"/>
    </row>
    <row r="6" spans="2:18" ht="15.75" customHeight="1">
      <c r="B6" s="1510" t="s">
        <v>362</v>
      </c>
      <c r="C6" s="1524"/>
      <c r="D6" s="1478"/>
      <c r="E6" s="1525"/>
      <c r="F6" s="1452">
        <f>SUM(F3:F5)</f>
        <v>0</v>
      </c>
      <c r="G6" s="1525"/>
      <c r="H6" s="1478" t="s">
        <v>0</v>
      </c>
      <c r="I6" s="1525"/>
      <c r="J6" s="1448">
        <f>SUM(J3:J5)</f>
        <v>0</v>
      </c>
      <c r="K6" s="1525"/>
      <c r="L6" s="1525"/>
      <c r="M6" s="1525"/>
      <c r="N6" s="1457">
        <f>SUM(N3:N5)</f>
        <v>0</v>
      </c>
      <c r="O6" s="1525"/>
      <c r="P6" s="1525"/>
      <c r="Q6" s="1525"/>
      <c r="R6" s="35"/>
    </row>
    <row r="7" spans="2:18" ht="15.75" customHeight="1" thickBot="1">
      <c r="B7" s="1511" t="str">
        <f>Försäljningsplanering!A28</f>
        <v>Försäljning övrigt 25 %</v>
      </c>
      <c r="C7" s="1526"/>
      <c r="D7" s="1478"/>
      <c r="E7" s="1523"/>
      <c r="F7" s="1453">
        <f>'Försäljnings-skördeprognos'!D74</f>
        <v>0</v>
      </c>
      <c r="G7" s="1523"/>
      <c r="H7" s="1478" t="s">
        <v>0</v>
      </c>
      <c r="I7" s="1523"/>
      <c r="J7" s="1447">
        <f>'Försäljnings-skördeprognos'!H74</f>
        <v>0</v>
      </c>
      <c r="K7" s="1523"/>
      <c r="L7" s="1523"/>
      <c r="M7" s="1523"/>
      <c r="N7" s="1456">
        <f>'Försäljnings-skördeprognos'!L74</f>
        <v>0</v>
      </c>
      <c r="O7" s="1523"/>
      <c r="P7" s="1523"/>
      <c r="Q7" s="1523"/>
      <c r="R7" s="35"/>
    </row>
    <row r="8" spans="2:18" ht="15.75" customHeight="1" thickBot="1">
      <c r="B8" s="1512" t="s">
        <v>149</v>
      </c>
      <c r="C8" s="1527"/>
      <c r="D8" s="1478"/>
      <c r="E8" s="1528" t="s">
        <v>0</v>
      </c>
      <c r="F8" s="1454">
        <f>F6+F7</f>
        <v>0</v>
      </c>
      <c r="G8" s="1528"/>
      <c r="H8" s="1478" t="s">
        <v>0</v>
      </c>
      <c r="I8" s="1528" t="s">
        <v>0</v>
      </c>
      <c r="J8" s="1449" t="e">
        <f>J6+#REF!</f>
        <v>#REF!</v>
      </c>
      <c r="K8" s="1528"/>
      <c r="L8" s="1528"/>
      <c r="M8" s="1528"/>
      <c r="N8" s="1458">
        <f>N6+N7</f>
        <v>0</v>
      </c>
      <c r="O8" s="1528"/>
      <c r="P8" s="1528"/>
      <c r="Q8" s="1528"/>
      <c r="R8" s="35"/>
    </row>
    <row r="9" spans="2:18" ht="6" customHeight="1" thickBot="1">
      <c r="B9" s="1513"/>
      <c r="C9" s="1529"/>
      <c r="D9" s="1520"/>
      <c r="E9" s="1530"/>
      <c r="F9" s="1530"/>
      <c r="G9" s="1530"/>
      <c r="H9" s="1530"/>
      <c r="I9" s="1530"/>
      <c r="J9" s="1530"/>
      <c r="K9" s="1530"/>
      <c r="L9" s="1530"/>
      <c r="M9" s="1530"/>
      <c r="N9" s="1530"/>
      <c r="O9" s="1530"/>
      <c r="P9" s="1530"/>
      <c r="Q9" s="1530"/>
      <c r="R9" s="35"/>
    </row>
    <row r="10" spans="2:18" ht="15.75" customHeight="1" thickBot="1">
      <c r="B10" s="1508" t="s">
        <v>60</v>
      </c>
      <c r="C10" s="1521"/>
      <c r="D10" s="1478"/>
      <c r="E10" s="1531"/>
      <c r="F10" s="1385" t="str">
        <f>F2</f>
        <v>År 2009</v>
      </c>
      <c r="G10" s="1524"/>
      <c r="H10" s="1531"/>
      <c r="I10" s="1531"/>
      <c r="J10" s="1463" t="str">
        <f>J2</f>
        <v>År 2010</v>
      </c>
      <c r="K10" s="1550"/>
      <c r="L10" s="1531"/>
      <c r="M10" s="1531"/>
      <c r="N10" s="1459" t="str">
        <f>N2</f>
        <v>År 2011</v>
      </c>
      <c r="O10" s="1531"/>
      <c r="P10" s="1531"/>
      <c r="Q10" s="1531"/>
      <c r="R10" s="34"/>
    </row>
    <row r="11" spans="2:18" ht="15.75" customHeight="1">
      <c r="B11" s="1514" t="s">
        <v>97</v>
      </c>
      <c r="C11" s="1532"/>
      <c r="D11" s="1478"/>
      <c r="E11" s="1525"/>
      <c r="F11" s="1428">
        <f>Inköp!$B$12</f>
        <v>0</v>
      </c>
      <c r="G11" s="1525"/>
      <c r="H11" s="1525" t="s">
        <v>0</v>
      </c>
      <c r="I11" s="1525" t="s">
        <v>0</v>
      </c>
      <c r="J11" s="1464">
        <f>Inköp!B23</f>
        <v>0</v>
      </c>
      <c r="K11" s="1525"/>
      <c r="L11" s="1525"/>
      <c r="M11" s="1525"/>
      <c r="N11" s="1460">
        <f>Inköp!B34</f>
        <v>0</v>
      </c>
      <c r="O11" s="1525"/>
      <c r="P11" s="1525"/>
      <c r="Q11" s="1525"/>
      <c r="R11" s="32"/>
    </row>
    <row r="12" spans="2:18" ht="15.75" customHeight="1">
      <c r="B12" s="1514" t="s">
        <v>247</v>
      </c>
      <c r="C12" s="1532"/>
      <c r="D12" s="1478"/>
      <c r="E12" s="1525" t="s">
        <v>0</v>
      </c>
      <c r="F12" s="1393">
        <f>Inköp!$D$12</f>
        <v>0</v>
      </c>
      <c r="G12" s="1525"/>
      <c r="H12" s="1525" t="s">
        <v>0</v>
      </c>
      <c r="I12" s="1525"/>
      <c r="J12" s="1448">
        <f>Inköp!D23</f>
        <v>0</v>
      </c>
      <c r="K12" s="1525"/>
      <c r="L12" s="1525"/>
      <c r="M12" s="1525"/>
      <c r="N12" s="1457">
        <f>Inköp!D34</f>
        <v>0</v>
      </c>
      <c r="O12" s="1525"/>
      <c r="P12" s="1525"/>
      <c r="Q12" s="1525"/>
      <c r="R12" s="32"/>
    </row>
    <row r="13" spans="2:18" ht="15.75" customHeight="1" thickBot="1">
      <c r="B13" s="1515" t="s">
        <v>363</v>
      </c>
      <c r="C13" s="1533"/>
      <c r="D13" s="1478"/>
      <c r="E13" s="1525"/>
      <c r="F13" s="1429">
        <f>Inköp!$N6</f>
        <v>0</v>
      </c>
      <c r="G13" s="1525"/>
      <c r="H13" s="1525"/>
      <c r="I13" s="1525"/>
      <c r="J13" s="1465">
        <f>Inköp!N17</f>
        <v>0</v>
      </c>
      <c r="K13" s="1525"/>
      <c r="L13" s="1525"/>
      <c r="M13" s="1525"/>
      <c r="N13" s="1461">
        <f>Inköp!N28</f>
        <v>0</v>
      </c>
      <c r="O13" s="1525"/>
      <c r="P13" s="1525"/>
      <c r="Q13" s="1525"/>
      <c r="R13" s="35"/>
    </row>
    <row r="14" spans="2:18" ht="15.75" customHeight="1" thickBot="1">
      <c r="B14" s="1516" t="s">
        <v>364</v>
      </c>
      <c r="C14" s="1534"/>
      <c r="D14" s="1478"/>
      <c r="E14" s="1528"/>
      <c r="F14" s="1430">
        <f>SUM(F11:F13)</f>
        <v>0</v>
      </c>
      <c r="G14" s="1543"/>
      <c r="H14" s="1528"/>
      <c r="I14" s="1528"/>
      <c r="J14" s="1466">
        <f>SUM(J11:J13)</f>
        <v>0</v>
      </c>
      <c r="K14" s="1543"/>
      <c r="L14" s="1528"/>
      <c r="M14" s="1528"/>
      <c r="N14" s="1462">
        <f>SUM(N11:N13)</f>
        <v>0</v>
      </c>
      <c r="O14" s="1528"/>
      <c r="P14" s="1528"/>
      <c r="Q14" s="1528"/>
      <c r="R14" s="35"/>
    </row>
    <row r="15" spans="2:18" ht="15.75" customHeight="1" thickBot="1">
      <c r="B15" s="1508" t="s">
        <v>118</v>
      </c>
      <c r="C15" s="1521"/>
      <c r="D15" s="1478"/>
      <c r="E15" s="1525" t="s">
        <v>0</v>
      </c>
      <c r="F15" s="1429">
        <f>'Övriga kostnader'!E56</f>
        <v>0</v>
      </c>
      <c r="G15" s="1525"/>
      <c r="H15" s="1525"/>
      <c r="I15" s="1525"/>
      <c r="J15" s="1465">
        <f>'Övriga kostnader'!G56</f>
        <v>0</v>
      </c>
      <c r="K15" s="1525"/>
      <c r="L15" s="1525"/>
      <c r="M15" s="1525"/>
      <c r="N15" s="1461">
        <f>'Övriga kostnader'!I56</f>
        <v>0</v>
      </c>
      <c r="O15" s="1525"/>
      <c r="P15" s="1525"/>
      <c r="Q15" s="1525"/>
      <c r="R15" s="32"/>
    </row>
    <row r="16" spans="2:18" ht="15.75" customHeight="1" thickBot="1">
      <c r="B16" s="1508" t="s">
        <v>365</v>
      </c>
      <c r="C16" s="1521"/>
      <c r="D16" s="1478"/>
      <c r="E16" s="1524"/>
      <c r="F16" s="1394">
        <f>SUM(F14:F15)</f>
        <v>0</v>
      </c>
      <c r="G16" s="1528"/>
      <c r="H16" s="1524"/>
      <c r="I16" s="1524"/>
      <c r="J16" s="1449">
        <f>SUM(J14:J15)</f>
        <v>0</v>
      </c>
      <c r="K16" s="1528"/>
      <c r="L16" s="1524"/>
      <c r="M16" s="1524"/>
      <c r="N16" s="1458">
        <f>SUM(N14:N15)</f>
        <v>0</v>
      </c>
      <c r="O16" s="1524"/>
      <c r="P16" s="1524"/>
      <c r="Q16" s="1524"/>
      <c r="R16" s="32"/>
    </row>
    <row r="17" spans="2:18" ht="6" customHeight="1" thickBot="1">
      <c r="B17" s="1508"/>
      <c r="C17" s="1521"/>
      <c r="D17" s="1528"/>
      <c r="E17" s="1524"/>
      <c r="F17" s="1535"/>
      <c r="G17" s="1524"/>
      <c r="H17" s="1524"/>
      <c r="I17" s="1524"/>
      <c r="J17" s="1524"/>
      <c r="K17" s="1524"/>
      <c r="L17" s="1524"/>
      <c r="M17" s="1524"/>
      <c r="N17" s="1524"/>
      <c r="O17" s="1524"/>
      <c r="P17" s="1524"/>
      <c r="Q17" s="1524"/>
      <c r="R17" s="32"/>
    </row>
    <row r="18" spans="2:18" ht="13.5" customHeight="1" thickBot="1">
      <c r="B18" s="1511" t="s">
        <v>201</v>
      </c>
      <c r="C18" s="1536"/>
      <c r="D18" s="1507"/>
      <c r="E18" s="1507"/>
      <c r="F18" s="650" t="str">
        <f>F10</f>
        <v>År 2009</v>
      </c>
      <c r="G18" s="1507"/>
      <c r="H18" s="1507"/>
      <c r="I18" s="1507"/>
      <c r="J18" s="1467" t="str">
        <f>J10</f>
        <v>År 2010</v>
      </c>
      <c r="K18" s="1551"/>
      <c r="L18" s="1507"/>
      <c r="M18" s="1507"/>
      <c r="N18" s="1474" t="str">
        <f>N10</f>
        <v>År 2011</v>
      </c>
      <c r="O18" s="1507"/>
      <c r="P18" s="1507"/>
      <c r="Q18" s="1507"/>
      <c r="R18" s="32"/>
    </row>
    <row r="19" spans="2:18" ht="13.5" customHeight="1">
      <c r="B19" s="1508" t="s">
        <v>120</v>
      </c>
      <c r="C19" s="1521"/>
      <c r="D19" s="1507"/>
      <c r="E19" s="1525"/>
      <c r="F19" s="1428">
        <f>Personal!G12</f>
        <v>0</v>
      </c>
      <c r="G19" s="1525"/>
      <c r="H19" s="1525"/>
      <c r="I19" s="1525"/>
      <c r="J19" s="1448">
        <f>Personal!K12</f>
        <v>0</v>
      </c>
      <c r="K19" s="1525"/>
      <c r="L19" s="1525"/>
      <c r="M19" s="1525"/>
      <c r="N19" s="1457">
        <f>Personal!O12</f>
        <v>0</v>
      </c>
      <c r="O19" s="1525"/>
      <c r="P19" s="1525"/>
      <c r="Q19" s="1525"/>
      <c r="R19" s="32"/>
    </row>
    <row r="20" spans="2:18" ht="13.5" customHeight="1">
      <c r="B20" s="1511" t="str">
        <f>Personal!B13</f>
        <v>Företagarens egen lön</v>
      </c>
      <c r="C20" s="1526"/>
      <c r="D20" s="1507"/>
      <c r="E20" s="1525"/>
      <c r="F20" s="1393">
        <f>Personal!$G$13</f>
        <v>0</v>
      </c>
      <c r="G20" s="1525"/>
      <c r="H20" s="1525"/>
      <c r="I20" s="1525"/>
      <c r="J20" s="1448">
        <f>Personal!K13</f>
        <v>0</v>
      </c>
      <c r="K20" s="1525"/>
      <c r="L20" s="1525"/>
      <c r="M20" s="1525"/>
      <c r="N20" s="1457">
        <f>Personal!O13</f>
        <v>0</v>
      </c>
      <c r="O20" s="1525"/>
      <c r="P20" s="1525"/>
      <c r="Q20" s="1525"/>
      <c r="R20" s="32"/>
    </row>
    <row r="21" spans="2:18" ht="13.5" customHeight="1" thickBot="1">
      <c r="B21" s="1517" t="s">
        <v>161</v>
      </c>
      <c r="C21" s="1537"/>
      <c r="D21" s="1507"/>
      <c r="E21" s="1538"/>
      <c r="F21" s="1436">
        <f>SUM(F19:F20)</f>
        <v>0</v>
      </c>
      <c r="G21" s="1538"/>
      <c r="H21" s="1538"/>
      <c r="I21" s="1538"/>
      <c r="J21" s="1468">
        <f>SUM(J19:J20)</f>
        <v>0</v>
      </c>
      <c r="K21" s="1538"/>
      <c r="L21" s="1538"/>
      <c r="M21" s="1538"/>
      <c r="N21" s="1475">
        <f>SUM(N19:N20)</f>
        <v>0</v>
      </c>
      <c r="O21" s="1538"/>
      <c r="P21" s="1538"/>
      <c r="Q21" s="1538"/>
      <c r="R21" s="32"/>
    </row>
    <row r="22" spans="2:18" ht="13.5" customHeight="1" thickBot="1">
      <c r="B22" s="1512" t="s">
        <v>367</v>
      </c>
      <c r="C22" s="1527"/>
      <c r="D22" s="1507"/>
      <c r="E22" s="1528"/>
      <c r="F22" s="1430">
        <f>F21+(F21*'Företagsfakta '!D23/100)</f>
        <v>0</v>
      </c>
      <c r="G22" s="1543"/>
      <c r="H22" s="1528"/>
      <c r="I22" s="1528"/>
      <c r="J22" s="1449">
        <f>J21+(J21*'Företagsfakta '!D23/100)</f>
        <v>0</v>
      </c>
      <c r="K22" s="1528"/>
      <c r="L22" s="1528"/>
      <c r="M22" s="1528"/>
      <c r="N22" s="1458">
        <f>N21+(N21*'Företagsfakta '!D23/100)</f>
        <v>0</v>
      </c>
      <c r="O22" s="1528"/>
      <c r="P22" s="1528"/>
      <c r="Q22" s="1528"/>
      <c r="R22" s="32"/>
    </row>
    <row r="23" spans="2:18" ht="13.5" customHeight="1" thickBot="1">
      <c r="B23" s="1512" t="s">
        <v>368</v>
      </c>
      <c r="C23" s="1527"/>
      <c r="D23" s="1507"/>
      <c r="E23" s="1528"/>
      <c r="F23" s="1427">
        <f>F22+(F22*'Företagsfakta '!D24/100)</f>
        <v>0</v>
      </c>
      <c r="G23" s="1528"/>
      <c r="H23" s="1528"/>
      <c r="I23" s="1528"/>
      <c r="J23" s="1449">
        <f>J22+(J22*'Företagsfakta '!D24/100)</f>
        <v>0</v>
      </c>
      <c r="K23" s="1528"/>
      <c r="L23" s="1528"/>
      <c r="M23" s="1528"/>
      <c r="N23" s="1458">
        <f>N22+(N22*'Företagsfakta '!D24/100)</f>
        <v>0</v>
      </c>
      <c r="O23" s="1528"/>
      <c r="P23" s="1528"/>
      <c r="Q23" s="1528"/>
      <c r="R23" s="35"/>
    </row>
    <row r="24" spans="2:18" ht="5.25" customHeight="1" thickBot="1">
      <c r="B24" s="1508"/>
      <c r="C24" s="1521"/>
      <c r="D24" s="1507"/>
      <c r="E24" s="1539"/>
      <c r="F24" s="1547"/>
      <c r="G24" s="1539"/>
      <c r="H24" s="1526"/>
      <c r="I24" s="1478"/>
      <c r="J24" s="1548"/>
      <c r="K24" s="1548"/>
      <c r="L24" s="1478"/>
      <c r="M24" s="1549"/>
      <c r="N24" s="1548"/>
      <c r="O24" s="1521"/>
      <c r="P24" s="1524"/>
      <c r="Q24" s="1521"/>
      <c r="R24" s="32"/>
    </row>
    <row r="25" spans="2:18" ht="15.75" customHeight="1" thickBot="1">
      <c r="B25" s="1511" t="s">
        <v>392</v>
      </c>
      <c r="C25" s="1526"/>
      <c r="D25" s="1507"/>
      <c r="E25" s="1539"/>
      <c r="F25" s="1437">
        <f>(Investering!B11*Investering!E11/100)+(Investering!D11*Investering!E11/100)</f>
        <v>0</v>
      </c>
      <c r="G25" s="1544"/>
      <c r="H25" s="1545"/>
      <c r="I25" s="1524"/>
      <c r="J25" s="1469">
        <f>(((Investering!B11+Investering!D11)-Sammanställning!F25))*(Investering!E11/100)+(Investering!G11*Investering!H11%)</f>
        <v>0</v>
      </c>
      <c r="K25" s="1544"/>
      <c r="L25" s="1478"/>
      <c r="M25" s="1526"/>
      <c r="N25" s="1600">
        <f>(((Investering!B11+Investering!D11+Investering!G11+Investering!N11)-(Sammanställning!F25+Sammanställning!J25))*(Investering!H11/100)+(Investering!J11*Investering!K11%))</f>
        <v>0</v>
      </c>
      <c r="O25" s="1544"/>
      <c r="P25" s="1525"/>
      <c r="Q25" s="1544"/>
      <c r="R25" s="32"/>
    </row>
    <row r="26" spans="2:18" ht="15.75" customHeight="1" thickBot="1">
      <c r="B26" s="1511" t="s">
        <v>393</v>
      </c>
      <c r="C26" s="1526"/>
      <c r="D26" s="1507"/>
      <c r="E26" s="1539"/>
      <c r="F26" s="1438">
        <f>(Investering!B12*Investering!E12/100)+(Investering!D12*Investering!E12/100)</f>
        <v>0</v>
      </c>
      <c r="G26" s="1544"/>
      <c r="H26" s="1545"/>
      <c r="I26" s="1524"/>
      <c r="J26" s="1470">
        <f>(((Investering!B12+Investering!D12)-Sammanställning!F26))*(Investering!E12/100)+(Investering!G12*Investering!H12%)</f>
        <v>0</v>
      </c>
      <c r="K26" s="1544"/>
      <c r="L26" s="1478"/>
      <c r="M26" s="1526"/>
      <c r="N26" s="1600">
        <f>(((Investering!B12+Investering!D12+Investering!G12+Investering!N12)-(Sammanställning!F26+Sammanställning!J26))*(Investering!H12/100)+(Investering!J12*Investering!K12%))</f>
        <v>0</v>
      </c>
      <c r="O26" s="1544"/>
      <c r="P26" s="1525"/>
      <c r="Q26" s="1544"/>
      <c r="R26" s="32"/>
    </row>
    <row r="27" spans="2:18" ht="15.75" customHeight="1" thickBot="1">
      <c r="B27" s="1518" t="s">
        <v>366</v>
      </c>
      <c r="C27" s="1540"/>
      <c r="D27" s="1507"/>
      <c r="E27" s="1541"/>
      <c r="F27" s="1439">
        <f>SUM(F25:F26)</f>
        <v>0</v>
      </c>
      <c r="G27" s="1541"/>
      <c r="H27" s="1541"/>
      <c r="I27" s="1541"/>
      <c r="J27" s="1471">
        <f>J25+J26</f>
        <v>0</v>
      </c>
      <c r="K27" s="1543"/>
      <c r="L27" s="1541"/>
      <c r="M27" s="1541"/>
      <c r="N27" s="1602">
        <f>N25+N26</f>
        <v>0</v>
      </c>
      <c r="O27" s="1541"/>
      <c r="P27" s="1541"/>
      <c r="Q27" s="1541"/>
      <c r="R27" s="32"/>
    </row>
    <row r="28" spans="2:18" ht="17.25" customHeight="1">
      <c r="B28" s="1512" t="s">
        <v>71</v>
      </c>
      <c r="C28" s="1527"/>
      <c r="D28" s="1507"/>
      <c r="E28" s="1542"/>
      <c r="F28" s="1440">
        <f>('Företagsfakta '!I13*'Företagsfakta '!I20%)+('Företagsfakta '!I15*'Företagsfakta '!I22%)</f>
        <v>0</v>
      </c>
      <c r="G28" s="1528"/>
      <c r="H28" s="1537"/>
      <c r="I28" s="1546"/>
      <c r="J28" s="1472">
        <f>((('Företagsfakta '!J15*'Företagsfakta '!J22%)+(('Företagsfakta '!J13*'Företagsfakta '!J20%))))</f>
        <v>0</v>
      </c>
      <c r="K28" s="1528"/>
      <c r="L28" s="1546"/>
      <c r="M28" s="1546"/>
      <c r="N28" s="1601">
        <f>('Företagsfakta '!K13*'Företagsfakta '!K20%)+('Företagsfakta '!K15*'Företagsfakta '!K22%)</f>
        <v>0</v>
      </c>
      <c r="O28" s="1546"/>
      <c r="P28" s="1546"/>
      <c r="Q28" s="1546"/>
      <c r="R28" s="35"/>
    </row>
    <row r="29" spans="2:18" ht="17.25" customHeight="1">
      <c r="B29" s="1512" t="s">
        <v>222</v>
      </c>
      <c r="C29" s="1527"/>
      <c r="D29" s="1507"/>
      <c r="E29" s="1542"/>
      <c r="F29" s="1441">
        <f>'Företagsfakta '!I18</f>
        <v>0</v>
      </c>
      <c r="G29" s="1528"/>
      <c r="H29" s="1537"/>
      <c r="I29" s="1546"/>
      <c r="J29" s="1473">
        <f>'Företagsfakta '!J18</f>
        <v>0</v>
      </c>
      <c r="K29" s="1528"/>
      <c r="L29" s="1546"/>
      <c r="M29" s="1546"/>
      <c r="N29" s="1462">
        <f>'Företagsfakta '!K18</f>
        <v>0</v>
      </c>
      <c r="O29" s="1546"/>
      <c r="P29" s="1546"/>
      <c r="Q29" s="1546"/>
      <c r="R29" s="35"/>
    </row>
    <row r="30" spans="2:17" ht="17.25" customHeight="1" thickBot="1">
      <c r="B30" s="1512" t="s">
        <v>73</v>
      </c>
      <c r="C30" s="1527"/>
      <c r="D30" s="1507"/>
      <c r="E30" s="1542"/>
      <c r="F30" s="1441">
        <f>'Företagsfakta '!I25</f>
        <v>0</v>
      </c>
      <c r="G30" s="1542"/>
      <c r="H30" s="1537"/>
      <c r="I30" s="1478"/>
      <c r="J30" s="1473">
        <f>'Företagsfakta '!J25</f>
        <v>0</v>
      </c>
      <c r="K30" s="1528"/>
      <c r="L30" s="1531"/>
      <c r="M30" s="1531"/>
      <c r="N30" s="1462">
        <f>'Företagsfakta '!K25</f>
        <v>0</v>
      </c>
      <c r="O30" s="1531"/>
      <c r="P30" s="1531"/>
      <c r="Q30" s="1531"/>
    </row>
    <row r="31" spans="2:18" ht="43.5" customHeight="1" thickBot="1">
      <c r="B31" s="368" t="s">
        <v>197</v>
      </c>
      <c r="C31" s="1502"/>
      <c r="D31" s="80"/>
      <c r="E31" s="94"/>
      <c r="F31" s="80"/>
      <c r="G31" s="80"/>
      <c r="H31" s="76"/>
      <c r="I31" s="76"/>
      <c r="J31" s="80"/>
      <c r="K31" s="80"/>
      <c r="L31" s="76"/>
      <c r="M31" s="80"/>
      <c r="N31" s="93"/>
      <c r="O31" s="80"/>
      <c r="P31" s="1502"/>
      <c r="Q31" s="82"/>
      <c r="R31" s="31"/>
    </row>
    <row r="32" spans="2:18" ht="43.5" customHeight="1" thickBot="1">
      <c r="B32" s="1683"/>
      <c r="C32" s="1684"/>
      <c r="D32" s="1685"/>
      <c r="E32" s="1686"/>
      <c r="F32" s="1685"/>
      <c r="G32" s="1685"/>
      <c r="H32" s="1687"/>
      <c r="I32" s="1687"/>
      <c r="J32" s="1685"/>
      <c r="K32" s="1685"/>
      <c r="L32" s="1687"/>
      <c r="M32" s="1685"/>
      <c r="N32" s="1688"/>
      <c r="O32" s="1685"/>
      <c r="P32" s="1684"/>
      <c r="Q32" s="1689"/>
      <c r="R32" s="31"/>
    </row>
    <row r="33" spans="2:17" ht="24" customHeight="1" thickBot="1">
      <c r="B33" s="1716" t="s">
        <v>141</v>
      </c>
      <c r="C33" s="1717"/>
      <c r="D33" s="1718" t="s">
        <v>65</v>
      </c>
      <c r="E33" s="1719"/>
      <c r="F33" s="1720" t="s">
        <v>66</v>
      </c>
      <c r="G33" s="1720"/>
      <c r="H33" s="1721" t="s">
        <v>65</v>
      </c>
      <c r="I33" s="1722"/>
      <c r="J33" s="1723" t="s">
        <v>66</v>
      </c>
      <c r="K33" s="1723"/>
      <c r="L33" s="1721" t="s">
        <v>65</v>
      </c>
      <c r="M33" s="1722"/>
      <c r="N33" s="1724" t="s">
        <v>66</v>
      </c>
      <c r="O33" s="1478"/>
      <c r="P33" s="1478"/>
      <c r="Q33" s="1694"/>
    </row>
    <row r="34" spans="2:18" ht="12.75">
      <c r="B34" s="1692" t="s">
        <v>151</v>
      </c>
      <c r="C34" s="1505"/>
      <c r="D34" s="1489" t="e">
        <f>F34/$F$34</f>
        <v>#DIV/0!</v>
      </c>
      <c r="E34" s="558"/>
      <c r="F34" s="559">
        <f>F8</f>
        <v>0</v>
      </c>
      <c r="G34" s="1482"/>
      <c r="H34" s="1489" t="e">
        <f>J34/$J$34</f>
        <v>#REF!</v>
      </c>
      <c r="I34" s="172"/>
      <c r="J34" s="559" t="e">
        <f>J8</f>
        <v>#REF!</v>
      </c>
      <c r="K34" s="1482"/>
      <c r="L34" s="1715" t="e">
        <f>N34/$N$34</f>
        <v>#DIV/0!</v>
      </c>
      <c r="M34" s="172"/>
      <c r="N34" s="1701">
        <f>N8</f>
        <v>0</v>
      </c>
      <c r="O34" s="1478"/>
      <c r="P34" s="1478"/>
      <c r="Q34" s="1694"/>
      <c r="R34" s="32"/>
    </row>
    <row r="35" spans="2:18" ht="12.75">
      <c r="B35" s="1691" t="s">
        <v>267</v>
      </c>
      <c r="C35" s="1504"/>
      <c r="D35" s="1497"/>
      <c r="E35" s="556">
        <f>'Företagsfakta '!I5+'Företagsfakta '!I8</f>
        <v>0</v>
      </c>
      <c r="F35" s="557"/>
      <c r="G35" s="1483"/>
      <c r="H35" s="1485"/>
      <c r="I35" s="1476">
        <f>'Företagsfakta '!J5+'Företagsfakta '!J8</f>
        <v>0</v>
      </c>
      <c r="J35" s="1709"/>
      <c r="K35" s="1537"/>
      <c r="L35" s="1485"/>
      <c r="M35" s="1476">
        <f>'Företagsfakta '!K5+'Företagsfakta '!K8</f>
        <v>0</v>
      </c>
      <c r="N35" s="1699"/>
      <c r="O35" s="1478"/>
      <c r="P35" s="1478"/>
      <c r="Q35" s="1694"/>
      <c r="R35" s="32"/>
    </row>
    <row r="36" spans="2:18" ht="12.75">
      <c r="B36" s="1691" t="s">
        <v>152</v>
      </c>
      <c r="C36" s="1504"/>
      <c r="D36" s="1477" t="s">
        <v>0</v>
      </c>
      <c r="E36" s="556"/>
      <c r="F36" s="557">
        <f>F16</f>
        <v>0</v>
      </c>
      <c r="G36" s="1483"/>
      <c r="H36" s="1486"/>
      <c r="I36" s="173"/>
      <c r="J36" s="557">
        <f>J16</f>
        <v>0</v>
      </c>
      <c r="K36" s="1483"/>
      <c r="L36" s="1486"/>
      <c r="M36" s="173"/>
      <c r="N36" s="1700">
        <f>N16</f>
        <v>0</v>
      </c>
      <c r="O36" s="1478"/>
      <c r="P36" s="1478"/>
      <c r="Q36" s="1694"/>
      <c r="R36" s="32"/>
    </row>
    <row r="37" spans="2:18" ht="12.75">
      <c r="B37" s="1692" t="s">
        <v>67</v>
      </c>
      <c r="C37" s="1505"/>
      <c r="D37" s="1498"/>
      <c r="E37" s="554"/>
      <c r="F37" s="559">
        <f>F34+E35-F36</f>
        <v>0</v>
      </c>
      <c r="G37" s="1482"/>
      <c r="H37" s="1487"/>
      <c r="I37" s="172"/>
      <c r="J37" s="559" t="e">
        <f>J34+I35-J36</f>
        <v>#REF!</v>
      </c>
      <c r="K37" s="1482"/>
      <c r="L37" s="1487"/>
      <c r="M37" s="172"/>
      <c r="N37" s="1701">
        <f>N34+M35-N36</f>
        <v>0</v>
      </c>
      <c r="O37" s="1478"/>
      <c r="P37" s="1478"/>
      <c r="Q37" s="1694"/>
      <c r="R37" s="32"/>
    </row>
    <row r="38" spans="2:18" ht="12.75">
      <c r="B38" s="1691" t="s">
        <v>299</v>
      </c>
      <c r="C38" s="1504"/>
      <c r="D38" s="1499"/>
      <c r="E38" s="1435">
        <f>'Företagsfakta '!I6+'Företagsfakta '!I9</f>
        <v>0</v>
      </c>
      <c r="F38" s="555"/>
      <c r="G38" s="1482"/>
      <c r="H38" s="1488"/>
      <c r="I38" s="556">
        <f>'Företagsfakta '!J6+'Företagsfakta '!J9</f>
        <v>0</v>
      </c>
      <c r="J38" s="1710"/>
      <c r="K38" s="1537"/>
      <c r="L38" s="1488"/>
      <c r="M38" s="556">
        <f>'Företagsfakta '!K6+'Företagsfakta '!K9</f>
        <v>0</v>
      </c>
      <c r="N38" s="1702"/>
      <c r="O38" s="1478"/>
      <c r="P38" s="1478"/>
      <c r="Q38" s="1694"/>
      <c r="R38" s="32"/>
    </row>
    <row r="39" spans="2:18" ht="12.75">
      <c r="B39" s="1692" t="s">
        <v>155</v>
      </c>
      <c r="C39" s="1505"/>
      <c r="D39" s="1489" t="e">
        <f>F39/$F$34</f>
        <v>#DIV/0!</v>
      </c>
      <c r="E39" s="558"/>
      <c r="F39" s="559">
        <f>F37+E38</f>
        <v>0</v>
      </c>
      <c r="G39" s="1482"/>
      <c r="H39" s="1489" t="e">
        <f>J39/$J$34</f>
        <v>#REF!</v>
      </c>
      <c r="I39" s="1435"/>
      <c r="J39" s="559" t="e">
        <f>J37+I38</f>
        <v>#REF!</v>
      </c>
      <c r="K39" s="1482"/>
      <c r="L39" s="1489" t="e">
        <f>N39/$N$34</f>
        <v>#DIV/0!</v>
      </c>
      <c r="M39" s="1435"/>
      <c r="N39" s="1701">
        <f>N37+M38</f>
        <v>0</v>
      </c>
      <c r="O39" s="1478"/>
      <c r="P39" s="1478"/>
      <c r="Q39" s="1694"/>
      <c r="R39" s="32"/>
    </row>
    <row r="40" spans="2:18" ht="12.75">
      <c r="B40" s="1693"/>
      <c r="C40" s="1681"/>
      <c r="D40" s="1500"/>
      <c r="E40" s="560"/>
      <c r="F40" s="1495"/>
      <c r="G40" s="1480"/>
      <c r="H40" s="1490"/>
      <c r="I40" s="169"/>
      <c r="J40" s="1711"/>
      <c r="K40" s="1672"/>
      <c r="L40" s="1490"/>
      <c r="M40" s="169"/>
      <c r="N40" s="1703"/>
      <c r="O40" s="1478"/>
      <c r="P40" s="1478"/>
      <c r="Q40" s="1694"/>
      <c r="R40" s="32"/>
    </row>
    <row r="41" spans="2:18" ht="19.5">
      <c r="B41" s="1690" t="s">
        <v>140</v>
      </c>
      <c r="C41" s="1682"/>
      <c r="D41" s="1500"/>
      <c r="E41" s="560"/>
      <c r="F41" s="1495"/>
      <c r="G41" s="1480"/>
      <c r="H41" s="1491"/>
      <c r="I41" s="169"/>
      <c r="J41" s="1712"/>
      <c r="K41" s="1673"/>
      <c r="L41" s="1491"/>
      <c r="M41" s="169"/>
      <c r="N41" s="1704"/>
      <c r="O41" s="1478"/>
      <c r="P41" s="1478"/>
      <c r="Q41" s="1694"/>
      <c r="R41" s="32"/>
    </row>
    <row r="42" spans="2:18" ht="19.5">
      <c r="B42" s="1690"/>
      <c r="C42" s="1680"/>
      <c r="D42" s="1500"/>
      <c r="E42" s="560"/>
      <c r="F42" s="1495"/>
      <c r="G42" s="1480"/>
      <c r="H42" s="1492"/>
      <c r="I42" s="169"/>
      <c r="J42" s="1712"/>
      <c r="K42" s="1673"/>
      <c r="L42" s="1492"/>
      <c r="M42" s="169"/>
      <c r="N42" s="1704"/>
      <c r="O42" s="1478"/>
      <c r="P42" s="1478"/>
      <c r="Q42" s="1694"/>
      <c r="R42" s="32"/>
    </row>
    <row r="43" spans="2:18" ht="12.75">
      <c r="B43" s="1691" t="s">
        <v>156</v>
      </c>
      <c r="C43" s="1504"/>
      <c r="D43" s="1477" t="e">
        <f aca="true" t="shared" si="0" ref="D43:D48">F43/$F$34</f>
        <v>#DIV/0!</v>
      </c>
      <c r="E43" s="554"/>
      <c r="F43" s="555">
        <f>F15</f>
        <v>0</v>
      </c>
      <c r="G43" s="1482"/>
      <c r="H43" s="1477" t="e">
        <f aca="true" t="shared" si="1" ref="H43:H48">J43/$J$34</f>
        <v>#REF!</v>
      </c>
      <c r="I43" s="173"/>
      <c r="J43" s="555">
        <f>J15</f>
        <v>0</v>
      </c>
      <c r="K43" s="1482"/>
      <c r="L43" s="1477" t="e">
        <f aca="true" t="shared" si="2" ref="L43:L48">N43/$N$34</f>
        <v>#DIV/0!</v>
      </c>
      <c r="M43" s="173"/>
      <c r="N43" s="1698">
        <f>N15</f>
        <v>0</v>
      </c>
      <c r="O43" s="1478"/>
      <c r="P43" s="1478"/>
      <c r="Q43" s="1694"/>
      <c r="R43" s="32"/>
    </row>
    <row r="44" spans="2:18" ht="12.75">
      <c r="B44" s="1691" t="s">
        <v>69</v>
      </c>
      <c r="C44" s="1504"/>
      <c r="D44" s="1477" t="e">
        <f t="shared" si="0"/>
        <v>#DIV/0!</v>
      </c>
      <c r="E44" s="554"/>
      <c r="F44" s="555">
        <f>F27</f>
        <v>0</v>
      </c>
      <c r="G44" s="1482"/>
      <c r="H44" s="1477" t="e">
        <f t="shared" si="1"/>
        <v>#REF!</v>
      </c>
      <c r="I44" s="173"/>
      <c r="J44" s="555">
        <f>J27</f>
        <v>0</v>
      </c>
      <c r="K44" s="1482"/>
      <c r="L44" s="1477" t="e">
        <f t="shared" si="2"/>
        <v>#DIV/0!</v>
      </c>
      <c r="M44" s="173"/>
      <c r="N44" s="1698">
        <f>N27</f>
        <v>0</v>
      </c>
      <c r="O44" s="1478"/>
      <c r="P44" s="1478"/>
      <c r="Q44" s="1694"/>
      <c r="R44" s="32"/>
    </row>
    <row r="45" spans="2:18" ht="12.75">
      <c r="B45" s="1691" t="s">
        <v>68</v>
      </c>
      <c r="C45" s="1504"/>
      <c r="D45" s="1477" t="e">
        <f t="shared" si="0"/>
        <v>#DIV/0!</v>
      </c>
      <c r="E45" s="554"/>
      <c r="F45" s="555">
        <f>F23</f>
        <v>0</v>
      </c>
      <c r="G45" s="1482"/>
      <c r="H45" s="1477" t="e">
        <f t="shared" si="1"/>
        <v>#REF!</v>
      </c>
      <c r="I45" s="173"/>
      <c r="J45" s="555">
        <f>J23</f>
        <v>0</v>
      </c>
      <c r="K45" s="1482"/>
      <c r="L45" s="1477" t="e">
        <f t="shared" si="2"/>
        <v>#DIV/0!</v>
      </c>
      <c r="M45" s="173"/>
      <c r="N45" s="1698">
        <f>N23</f>
        <v>0</v>
      </c>
      <c r="O45" s="1478"/>
      <c r="P45" s="1478"/>
      <c r="Q45" s="1694"/>
      <c r="R45" s="32"/>
    </row>
    <row r="46" spans="2:18" ht="12.75">
      <c r="B46" s="1691" t="s">
        <v>70</v>
      </c>
      <c r="C46" s="1504"/>
      <c r="D46" s="1477" t="e">
        <f t="shared" si="0"/>
        <v>#DIV/0!</v>
      </c>
      <c r="E46" s="554"/>
      <c r="F46" s="557"/>
      <c r="G46" s="1483"/>
      <c r="H46" s="1477" t="e">
        <f t="shared" si="1"/>
        <v>#REF!</v>
      </c>
      <c r="I46" s="173"/>
      <c r="J46" s="1713"/>
      <c r="K46" s="1542"/>
      <c r="L46" s="1477" t="e">
        <f t="shared" si="2"/>
        <v>#DIV/0!</v>
      </c>
      <c r="M46" s="173"/>
      <c r="N46" s="1705"/>
      <c r="O46" s="1478"/>
      <c r="P46" s="1478"/>
      <c r="Q46" s="1694"/>
      <c r="R46" s="32"/>
    </row>
    <row r="47" spans="2:18" ht="12.75">
      <c r="B47" s="1691" t="s">
        <v>70</v>
      </c>
      <c r="C47" s="1504"/>
      <c r="D47" s="1477" t="e">
        <f t="shared" si="0"/>
        <v>#DIV/0!</v>
      </c>
      <c r="E47" s="554"/>
      <c r="F47" s="557"/>
      <c r="G47" s="1483"/>
      <c r="H47" s="1477" t="e">
        <f t="shared" si="1"/>
        <v>#REF!</v>
      </c>
      <c r="I47" s="173"/>
      <c r="J47" s="1713"/>
      <c r="K47" s="1542"/>
      <c r="L47" s="1477" t="e">
        <f t="shared" si="2"/>
        <v>#DIV/0!</v>
      </c>
      <c r="M47" s="173"/>
      <c r="N47" s="1705"/>
      <c r="O47" s="1478"/>
      <c r="P47" s="1478"/>
      <c r="Q47" s="1694"/>
      <c r="R47" s="32"/>
    </row>
    <row r="48" spans="2:18" ht="12.75">
      <c r="B48" s="1692" t="s">
        <v>354</v>
      </c>
      <c r="C48" s="1505"/>
      <c r="D48" s="1489" t="e">
        <f t="shared" si="0"/>
        <v>#DIV/0!</v>
      </c>
      <c r="E48" s="558"/>
      <c r="F48" s="559">
        <f>SUM(F43:F45)</f>
        <v>0</v>
      </c>
      <c r="G48" s="1482"/>
      <c r="H48" s="1477" t="e">
        <f t="shared" si="1"/>
        <v>#REF!</v>
      </c>
      <c r="I48" s="172"/>
      <c r="J48" s="559">
        <f>SUM(J43:J45)</f>
        <v>0</v>
      </c>
      <c r="K48" s="1482"/>
      <c r="L48" s="1477" t="e">
        <f t="shared" si="2"/>
        <v>#DIV/0!</v>
      </c>
      <c r="M48" s="172"/>
      <c r="N48" s="1701">
        <f>SUM(N43:N45)</f>
        <v>0</v>
      </c>
      <c r="O48" s="1478"/>
      <c r="P48" s="1478"/>
      <c r="Q48" s="1694"/>
      <c r="R48" s="32"/>
    </row>
    <row r="49" spans="2:18" ht="12.75">
      <c r="B49" s="1693"/>
      <c r="C49" s="1681"/>
      <c r="D49" s="1501"/>
      <c r="E49" s="561"/>
      <c r="F49" s="1496"/>
      <c r="G49" s="1481"/>
      <c r="H49" s="1490"/>
      <c r="I49" s="79"/>
      <c r="J49" s="1714"/>
      <c r="K49" s="1674"/>
      <c r="L49" s="1490"/>
      <c r="M49" s="79"/>
      <c r="N49" s="1706"/>
      <c r="O49" s="1478"/>
      <c r="P49" s="1478"/>
      <c r="Q49" s="1694"/>
      <c r="R49" s="32"/>
    </row>
    <row r="50" spans="2:18" ht="19.5">
      <c r="B50" s="1690" t="s">
        <v>142</v>
      </c>
      <c r="C50" s="1680"/>
      <c r="D50" s="1501"/>
      <c r="E50" s="561"/>
      <c r="F50" s="1496"/>
      <c r="G50" s="1481"/>
      <c r="H50" s="1493"/>
      <c r="I50" s="174"/>
      <c r="J50" s="1714"/>
      <c r="K50" s="1674"/>
      <c r="L50" s="1493"/>
      <c r="M50" s="174"/>
      <c r="N50" s="1706"/>
      <c r="O50" s="1478"/>
      <c r="P50" s="1478"/>
      <c r="Q50" s="1694"/>
      <c r="R50" s="32"/>
    </row>
    <row r="51" spans="2:18" ht="12.75">
      <c r="B51" s="1691" t="s">
        <v>225</v>
      </c>
      <c r="C51" s="1504"/>
      <c r="D51" s="1477" t="e">
        <f>F51/$F$34</f>
        <v>#DIV/0!</v>
      </c>
      <c r="E51" s="562"/>
      <c r="F51" s="563">
        <f>F39-F48</f>
        <v>0</v>
      </c>
      <c r="G51" s="1484"/>
      <c r="H51" s="1477" t="e">
        <f>J51/$J$34</f>
        <v>#REF!</v>
      </c>
      <c r="I51" s="173"/>
      <c r="J51" s="563" t="e">
        <f>J39-J48</f>
        <v>#REF!</v>
      </c>
      <c r="K51" s="1484"/>
      <c r="L51" s="1477" t="e">
        <f>N51/$N$34</f>
        <v>#DIV/0!</v>
      </c>
      <c r="M51" s="173"/>
      <c r="N51" s="1707">
        <f>N39-N48</f>
        <v>0</v>
      </c>
      <c r="O51" s="1478"/>
      <c r="P51" s="1478"/>
      <c r="Q51" s="1694"/>
      <c r="R51" s="32"/>
    </row>
    <row r="52" spans="2:18" ht="12.75">
      <c r="B52" s="1691" t="s">
        <v>71</v>
      </c>
      <c r="C52" s="1504"/>
      <c r="D52" s="1477" t="e">
        <f>F52/$F$34</f>
        <v>#DIV/0!</v>
      </c>
      <c r="E52" s="562"/>
      <c r="F52" s="563">
        <f>F28</f>
        <v>0</v>
      </c>
      <c r="G52" s="1484"/>
      <c r="H52" s="1477" t="e">
        <f>J52/$J$34</f>
        <v>#REF!</v>
      </c>
      <c r="I52" s="173"/>
      <c r="J52" s="563">
        <f>J28</f>
        <v>0</v>
      </c>
      <c r="K52" s="1484"/>
      <c r="L52" s="1477" t="e">
        <f>N52/$N$34</f>
        <v>#DIV/0!</v>
      </c>
      <c r="M52" s="173"/>
      <c r="N52" s="1707">
        <f>N28</f>
        <v>0</v>
      </c>
      <c r="O52" s="1478"/>
      <c r="P52" s="1478"/>
      <c r="Q52" s="1694"/>
      <c r="R52" s="32"/>
    </row>
    <row r="53" spans="2:18" ht="12.75">
      <c r="B53" s="1691" t="s">
        <v>72</v>
      </c>
      <c r="C53" s="1504"/>
      <c r="D53" s="1477" t="e">
        <f>F53/$F$34</f>
        <v>#DIV/0!</v>
      </c>
      <c r="E53" s="562"/>
      <c r="F53" s="563">
        <f>F29</f>
        <v>0</v>
      </c>
      <c r="G53" s="1484"/>
      <c r="H53" s="1477" t="e">
        <f>J53/$J$34</f>
        <v>#REF!</v>
      </c>
      <c r="I53" s="173"/>
      <c r="J53" s="563">
        <f>J29</f>
        <v>0</v>
      </c>
      <c r="K53" s="1484"/>
      <c r="L53" s="1477" t="e">
        <f>N53/$N$34</f>
        <v>#DIV/0!</v>
      </c>
      <c r="M53" s="173"/>
      <c r="N53" s="1707">
        <f>N29</f>
        <v>0</v>
      </c>
      <c r="O53" s="1478"/>
      <c r="P53" s="1478"/>
      <c r="Q53" s="1694"/>
      <c r="R53" s="32"/>
    </row>
    <row r="54" spans="2:18" ht="12.75">
      <c r="B54" s="1691" t="s">
        <v>73</v>
      </c>
      <c r="C54" s="1504"/>
      <c r="D54" s="1477" t="e">
        <f>F54/$F$34</f>
        <v>#DIV/0!</v>
      </c>
      <c r="E54" s="562"/>
      <c r="F54" s="563">
        <f>'Företagsfakta '!I25</f>
        <v>0</v>
      </c>
      <c r="G54" s="1484"/>
      <c r="H54" s="1477" t="e">
        <f>J54/$J$34</f>
        <v>#REF!</v>
      </c>
      <c r="I54" s="173"/>
      <c r="J54" s="563">
        <f>'Företagsfakta '!J25</f>
        <v>0</v>
      </c>
      <c r="K54" s="1484"/>
      <c r="L54" s="1477" t="e">
        <f>N54/$N$34</f>
        <v>#DIV/0!</v>
      </c>
      <c r="M54" s="173"/>
      <c r="N54" s="1707">
        <f>'Företagsfakta '!M29</f>
        <v>0</v>
      </c>
      <c r="O54" s="1695" t="s">
        <v>0</v>
      </c>
      <c r="P54" s="1478"/>
      <c r="Q54" s="1694"/>
      <c r="R54" s="32"/>
    </row>
    <row r="55" spans="2:18" ht="13.5" thickBot="1">
      <c r="B55" s="170" t="s">
        <v>159</v>
      </c>
      <c r="C55" s="1506"/>
      <c r="D55" s="1494" t="e">
        <f>F55/$F$34</f>
        <v>#DIV/0!</v>
      </c>
      <c r="E55" s="564"/>
      <c r="F55" s="565">
        <f>SUM(F51-F52+F53+F54)</f>
        <v>0</v>
      </c>
      <c r="G55" s="1675"/>
      <c r="H55" s="1679" t="e">
        <f>J55/$J$34</f>
        <v>#REF!</v>
      </c>
      <c r="I55" s="168"/>
      <c r="J55" s="565" t="e">
        <f>SUM(J51-J52+J53+J54)</f>
        <v>#REF!</v>
      </c>
      <c r="K55" s="1675"/>
      <c r="L55" s="1679" t="e">
        <f>N55/$N$34</f>
        <v>#DIV/0!</v>
      </c>
      <c r="M55" s="168"/>
      <c r="N55" s="1708">
        <f>SUM(N51-N52+N53+N54)</f>
        <v>0</v>
      </c>
      <c r="O55" s="1696"/>
      <c r="P55" s="1696"/>
      <c r="Q55" s="1697"/>
      <c r="R55" s="32"/>
    </row>
    <row r="56" spans="2:18" ht="14.25">
      <c r="B56" s="1042"/>
      <c r="C56" s="1042"/>
      <c r="D56" s="169"/>
      <c r="E56" s="159"/>
      <c r="F56" s="1043"/>
      <c r="G56" s="1043"/>
      <c r="H56" s="1044"/>
      <c r="I56" s="1044"/>
      <c r="J56" s="1044"/>
      <c r="K56" s="1044"/>
      <c r="L56" s="162"/>
      <c r="M56" s="162"/>
      <c r="N56" s="1043"/>
      <c r="O56" s="1045"/>
      <c r="P56" s="1046"/>
      <c r="Q56" s="1047"/>
      <c r="R56" s="32"/>
    </row>
    <row r="57" spans="2:18" ht="13.5" thickBot="1">
      <c r="B57" s="159"/>
      <c r="C57" s="159"/>
      <c r="D57" s="169"/>
      <c r="E57" s="159"/>
      <c r="F57" s="79"/>
      <c r="G57" s="79"/>
      <c r="H57" s="159"/>
      <c r="I57" s="159"/>
      <c r="J57" s="169"/>
      <c r="K57" s="169"/>
      <c r="L57" s="169"/>
      <c r="M57" s="169"/>
      <c r="N57" s="79"/>
      <c r="O57" s="169"/>
      <c r="P57" s="160"/>
      <c r="Q57" s="1049"/>
      <c r="R57" s="32"/>
    </row>
    <row r="58" spans="2:18" ht="43.5" customHeight="1" thickBot="1">
      <c r="B58" s="71" t="s">
        <v>143</v>
      </c>
      <c r="C58" s="1503"/>
      <c r="D58" s="80"/>
      <c r="E58" s="76"/>
      <c r="F58" s="76"/>
      <c r="G58" s="76"/>
      <c r="H58" s="76"/>
      <c r="I58" s="76"/>
      <c r="J58" s="80"/>
      <c r="K58" s="1725"/>
      <c r="L58" s="1726" t="s">
        <v>0</v>
      </c>
      <c r="M58" s="80"/>
      <c r="N58" s="1784" t="s">
        <v>0</v>
      </c>
      <c r="O58" s="80"/>
      <c r="P58" s="1502" t="s">
        <v>0</v>
      </c>
      <c r="Q58" s="82"/>
      <c r="R58" s="32"/>
    </row>
    <row r="59" spans="2:19" ht="18.75" thickBot="1">
      <c r="B59" s="1815"/>
      <c r="C59" s="1816"/>
      <c r="D59" s="1827"/>
      <c r="E59" s="1827"/>
      <c r="F59" s="1828"/>
      <c r="G59" s="1829"/>
      <c r="H59" s="1478"/>
      <c r="I59" s="1829"/>
      <c r="J59" s="1794" t="str">
        <f>'Företagsfakta '!I17</f>
        <v>År 2009</v>
      </c>
      <c r="K59" s="1478"/>
      <c r="L59" s="1837"/>
      <c r="M59" s="1795" t="str">
        <f>'Företagsfakta '!J17</f>
        <v>År 2010</v>
      </c>
      <c r="N59" s="1837"/>
      <c r="O59" s="1796" t="str">
        <f>'Företagsfakta '!K17</f>
        <v>År 2011</v>
      </c>
      <c r="P59" s="1478"/>
      <c r="Q59" s="1694"/>
      <c r="R59" s="106"/>
      <c r="S59" s="1"/>
    </row>
    <row r="60" spans="2:19" ht="15">
      <c r="B60" s="1806" t="s">
        <v>196</v>
      </c>
      <c r="C60" s="1817"/>
      <c r="D60" s="1830"/>
      <c r="E60" s="1840" t="s">
        <v>74</v>
      </c>
      <c r="F60" s="1841"/>
      <c r="G60" s="1842"/>
      <c r="H60" s="1842"/>
      <c r="I60" s="1843"/>
      <c r="J60" s="1775" t="e">
        <f>SUM(F48+F52-F53)/D39</f>
        <v>#DIV/0!</v>
      </c>
      <c r="K60" s="1478"/>
      <c r="L60" s="1478"/>
      <c r="M60" s="1785" t="e">
        <f>SUM(J48+J52-J53)/H39</f>
        <v>#REF!</v>
      </c>
      <c r="N60" s="1478"/>
      <c r="O60" s="1797" t="e">
        <f>SUM(N48+N52-N53)/L39</f>
        <v>#DIV/0!</v>
      </c>
      <c r="P60" s="1478"/>
      <c r="Q60" s="1694"/>
      <c r="R60" s="106"/>
      <c r="S60" s="1"/>
    </row>
    <row r="61" spans="2:19" ht="15">
      <c r="B61" s="1807"/>
      <c r="C61" s="1818"/>
      <c r="D61" s="1830"/>
      <c r="E61" s="1844" t="s">
        <v>75</v>
      </c>
      <c r="F61" s="1845"/>
      <c r="G61" s="1846"/>
      <c r="H61" s="1846"/>
      <c r="I61" s="1846"/>
      <c r="J61" s="1776" t="e">
        <f>J60/12</f>
        <v>#DIV/0!</v>
      </c>
      <c r="K61" s="1478"/>
      <c r="L61" s="1832"/>
      <c r="M61" s="1786" t="e">
        <f>M60/12</f>
        <v>#REF!</v>
      </c>
      <c r="N61" s="1832"/>
      <c r="O61" s="1798" t="e">
        <f>O60/12</f>
        <v>#DIV/0!</v>
      </c>
      <c r="P61" s="1478"/>
      <c r="Q61" s="1694"/>
      <c r="R61" s="106"/>
      <c r="S61" s="1"/>
    </row>
    <row r="62" spans="2:19" ht="15.75" thickBot="1">
      <c r="B62" s="1807"/>
      <c r="C62" s="1819"/>
      <c r="D62" s="1830"/>
      <c r="E62" s="1813" t="s">
        <v>77</v>
      </c>
      <c r="F62" s="1847"/>
      <c r="G62" s="1814"/>
      <c r="H62" s="1814"/>
      <c r="I62" s="1814"/>
      <c r="J62" s="1777" t="e">
        <f>J60/52</f>
        <v>#DIV/0!</v>
      </c>
      <c r="K62" s="1478"/>
      <c r="L62" s="1832"/>
      <c r="M62" s="1787" t="e">
        <f>M60/52</f>
        <v>#REF!</v>
      </c>
      <c r="N62" s="1832"/>
      <c r="O62" s="1799" t="e">
        <f>O60/52</f>
        <v>#DIV/0!</v>
      </c>
      <c r="P62" s="1478"/>
      <c r="Q62" s="1694"/>
      <c r="R62" s="106"/>
      <c r="S62" s="1"/>
    </row>
    <row r="63" spans="2:20" ht="15.75" thickBot="1">
      <c r="B63" s="1808"/>
      <c r="C63" s="1820"/>
      <c r="D63" s="1831"/>
      <c r="E63" s="1832"/>
      <c r="F63" s="1832"/>
      <c r="G63" s="1832"/>
      <c r="H63" s="1832"/>
      <c r="I63" s="1832"/>
      <c r="J63" s="1478"/>
      <c r="K63" s="1478"/>
      <c r="L63" s="1478"/>
      <c r="M63" s="1478"/>
      <c r="N63" s="1478"/>
      <c r="O63" s="1478"/>
      <c r="P63" s="1478"/>
      <c r="Q63" s="1694"/>
      <c r="S63" s="104"/>
      <c r="T63" s="105"/>
    </row>
    <row r="64" spans="2:19" ht="15">
      <c r="B64" s="1809" t="s">
        <v>187</v>
      </c>
      <c r="C64" s="1821"/>
      <c r="D64" s="1830"/>
      <c r="E64" s="1840" t="s">
        <v>372</v>
      </c>
      <c r="F64" s="1842"/>
      <c r="G64" s="1842"/>
      <c r="H64" s="1842"/>
      <c r="I64" s="1841"/>
      <c r="J64" s="1778" t="e">
        <f>F34-J60</f>
        <v>#DIV/0!</v>
      </c>
      <c r="K64" s="1478"/>
      <c r="L64" s="1838"/>
      <c r="M64" s="1788" t="e">
        <f>J34-M60</f>
        <v>#REF!</v>
      </c>
      <c r="N64" s="1478"/>
      <c r="O64" s="1800" t="e">
        <f>N34-O60</f>
        <v>#DIV/0!</v>
      </c>
      <c r="P64" s="1478"/>
      <c r="Q64" s="1694"/>
      <c r="S64" s="1"/>
    </row>
    <row r="65" spans="2:19" ht="15.75" thickBot="1">
      <c r="B65" s="1807"/>
      <c r="C65" s="1821"/>
      <c r="D65" s="1830"/>
      <c r="E65" s="1813" t="s">
        <v>230</v>
      </c>
      <c r="F65" s="1814"/>
      <c r="G65" s="1814"/>
      <c r="H65" s="1814"/>
      <c r="I65" s="1847"/>
      <c r="J65" s="1779" t="e">
        <f>J64/F34</f>
        <v>#DIV/0!</v>
      </c>
      <c r="K65" s="1478"/>
      <c r="L65" s="1839"/>
      <c r="M65" s="1789" t="e">
        <f>M64/J34</f>
        <v>#REF!</v>
      </c>
      <c r="N65" s="1478"/>
      <c r="O65" s="1801" t="e">
        <f>O64/N34</f>
        <v>#DIV/0!</v>
      </c>
      <c r="P65" s="1478"/>
      <c r="Q65" s="1694"/>
      <c r="S65" s="1"/>
    </row>
    <row r="66" spans="2:19" ht="15.75" thickBot="1">
      <c r="B66" s="1807"/>
      <c r="C66" s="1821"/>
      <c r="D66" s="1830"/>
      <c r="E66" s="1478"/>
      <c r="F66" s="1478"/>
      <c r="G66" s="1478"/>
      <c r="H66" s="1478"/>
      <c r="I66" s="1478"/>
      <c r="J66" s="1478"/>
      <c r="K66" s="1478"/>
      <c r="L66" s="1478"/>
      <c r="M66" s="1478"/>
      <c r="N66" s="1832"/>
      <c r="O66" s="1478"/>
      <c r="P66" s="1478"/>
      <c r="Q66" s="1694"/>
      <c r="R66" s="106"/>
      <c r="S66" s="1"/>
    </row>
    <row r="67" spans="2:19" ht="15.75" thickBot="1">
      <c r="B67" s="1809" t="s">
        <v>373</v>
      </c>
      <c r="C67" s="1822"/>
      <c r="D67" s="1830"/>
      <c r="E67" s="1848" t="s">
        <v>233</v>
      </c>
      <c r="F67" s="1849"/>
      <c r="G67" s="1849"/>
      <c r="H67" s="1849"/>
      <c r="I67" s="1849"/>
      <c r="J67" s="1780" t="e">
        <f>SUM(F51+F44)/F34</f>
        <v>#DIV/0!</v>
      </c>
      <c r="K67" s="1478"/>
      <c r="L67" s="1478"/>
      <c r="M67" s="1790" t="e">
        <f>SUM(J51+J44)/J34</f>
        <v>#REF!</v>
      </c>
      <c r="N67" s="1478"/>
      <c r="O67" s="1802" t="e">
        <f>SUM(N51+N44)/N34</f>
        <v>#DIV/0!</v>
      </c>
      <c r="P67" s="1478"/>
      <c r="Q67" s="1694"/>
      <c r="R67" s="106"/>
      <c r="S67" s="1"/>
    </row>
    <row r="68" spans="2:19" ht="15.75" thickBot="1">
      <c r="B68" s="1807"/>
      <c r="C68" s="1821"/>
      <c r="D68" s="1830"/>
      <c r="E68" s="1478"/>
      <c r="F68" s="1478"/>
      <c r="G68" s="1832"/>
      <c r="H68" s="1832"/>
      <c r="I68" s="1832"/>
      <c r="J68" s="1478"/>
      <c r="K68" s="1478"/>
      <c r="L68" s="1478"/>
      <c r="M68" s="1478"/>
      <c r="N68" s="1478"/>
      <c r="O68" s="1478"/>
      <c r="P68" s="1478"/>
      <c r="Q68" s="1694"/>
      <c r="R68" s="106"/>
      <c r="S68" s="1"/>
    </row>
    <row r="69" spans="2:19" ht="15">
      <c r="B69" s="1810" t="s">
        <v>186</v>
      </c>
      <c r="C69" s="1823"/>
      <c r="D69" s="1830"/>
      <c r="E69" s="1850" t="s">
        <v>223</v>
      </c>
      <c r="F69" s="1841"/>
      <c r="G69" s="1841"/>
      <c r="H69" s="1842"/>
      <c r="I69" s="1842"/>
      <c r="J69" s="1781" t="e">
        <f>F51/F34</f>
        <v>#DIV/0!</v>
      </c>
      <c r="K69" s="1478"/>
      <c r="L69" s="1839"/>
      <c r="M69" s="1791" t="e">
        <f>J51/J34</f>
        <v>#REF!</v>
      </c>
      <c r="N69" s="1832"/>
      <c r="O69" s="1803" t="e">
        <f>N51/N34</f>
        <v>#DIV/0!</v>
      </c>
      <c r="P69" s="1478"/>
      <c r="Q69" s="1694"/>
      <c r="R69" s="106"/>
      <c r="S69" s="1"/>
    </row>
    <row r="70" spans="2:19" ht="15.75" thickBot="1">
      <c r="B70" s="1811"/>
      <c r="C70" s="1824"/>
      <c r="D70" s="1830"/>
      <c r="E70" s="1851" t="s">
        <v>224</v>
      </c>
      <c r="F70" s="1847"/>
      <c r="G70" s="1847"/>
      <c r="H70" s="1847"/>
      <c r="I70" s="1814"/>
      <c r="J70" s="1782"/>
      <c r="K70" s="1478"/>
      <c r="L70" s="1832"/>
      <c r="M70" s="1792"/>
      <c r="N70" s="1832"/>
      <c r="O70" s="1804"/>
      <c r="P70" s="1478"/>
      <c r="Q70" s="1694"/>
      <c r="R70" s="106"/>
      <c r="S70" s="1"/>
    </row>
    <row r="71" spans="2:19" ht="15.75" thickBot="1">
      <c r="B71" s="1808"/>
      <c r="C71" s="1820"/>
      <c r="D71" s="1830"/>
      <c r="E71" s="1832"/>
      <c r="F71" s="1832"/>
      <c r="G71" s="1832"/>
      <c r="H71" s="1832"/>
      <c r="I71" s="1832"/>
      <c r="J71" s="1832"/>
      <c r="K71" s="1478"/>
      <c r="L71" s="1832"/>
      <c r="M71" s="1832"/>
      <c r="N71" s="1832"/>
      <c r="O71" s="1832"/>
      <c r="P71" s="1478"/>
      <c r="Q71" s="1694"/>
      <c r="R71" s="106"/>
      <c r="S71" s="1"/>
    </row>
    <row r="72" spans="2:19" ht="15">
      <c r="B72" s="1812" t="s">
        <v>390</v>
      </c>
      <c r="C72" s="1823"/>
      <c r="D72" s="1830"/>
      <c r="E72" s="1850" t="s">
        <v>231</v>
      </c>
      <c r="F72" s="1841"/>
      <c r="G72" s="1841"/>
      <c r="H72" s="1852"/>
      <c r="I72" s="1853"/>
      <c r="J72" s="1781" t="e">
        <f>SUM(F55-F54)/F34</f>
        <v>#DIV/0!</v>
      </c>
      <c r="K72" s="1478"/>
      <c r="L72" s="1829"/>
      <c r="M72" s="1791" t="e">
        <f>SUM(J55-J54)/J34</f>
        <v>#REF!</v>
      </c>
      <c r="N72" s="1829"/>
      <c r="O72" s="1803" t="e">
        <f>SUM(N55-N54)/N34</f>
        <v>#DIV/0!</v>
      </c>
      <c r="P72" s="1478"/>
      <c r="Q72" s="1694"/>
      <c r="R72" s="109"/>
      <c r="S72" s="1"/>
    </row>
    <row r="73" spans="2:19" ht="15.75" thickBot="1">
      <c r="B73" s="1810" t="s">
        <v>391</v>
      </c>
      <c r="C73" s="1824"/>
      <c r="D73" s="1830"/>
      <c r="E73" s="1851" t="s">
        <v>232</v>
      </c>
      <c r="F73" s="1847"/>
      <c r="G73" s="1847"/>
      <c r="H73" s="1854"/>
      <c r="I73" s="1855"/>
      <c r="J73" s="1783"/>
      <c r="K73" s="1478"/>
      <c r="L73" s="1834"/>
      <c r="M73" s="1793"/>
      <c r="N73" s="1834"/>
      <c r="O73" s="1805"/>
      <c r="P73" s="1478"/>
      <c r="Q73" s="1694"/>
      <c r="R73" s="109"/>
      <c r="S73" s="1"/>
    </row>
    <row r="74" spans="2:19" ht="15.75" thickBot="1">
      <c r="B74" s="1811"/>
      <c r="C74" s="1824"/>
      <c r="D74" s="1831"/>
      <c r="E74" s="1834"/>
      <c r="F74" s="1834"/>
      <c r="G74" s="1834"/>
      <c r="H74" s="1834"/>
      <c r="I74" s="1834"/>
      <c r="J74" s="1834"/>
      <c r="K74" s="1478"/>
      <c r="L74" s="1834"/>
      <c r="M74" s="1834"/>
      <c r="N74" s="1834"/>
      <c r="O74" s="1834"/>
      <c r="P74" s="1478"/>
      <c r="Q74" s="1694"/>
      <c r="R74" s="109"/>
      <c r="S74" s="1"/>
    </row>
    <row r="75" spans="2:18" ht="15.75" thickBot="1">
      <c r="B75" s="1810" t="s">
        <v>374</v>
      </c>
      <c r="C75" s="1825"/>
      <c r="D75" s="1832"/>
      <c r="E75" s="1848" t="s">
        <v>375</v>
      </c>
      <c r="F75" s="1856"/>
      <c r="G75" s="1857"/>
      <c r="H75" s="1857"/>
      <c r="I75" s="1857"/>
      <c r="J75" s="1780" t="e">
        <f>SUM(F51-F52)/F34</f>
        <v>#DIV/0!</v>
      </c>
      <c r="K75" s="1478"/>
      <c r="L75" s="1531"/>
      <c r="M75" s="1790" t="e">
        <f>SUM(J51-J52)/J34</f>
        <v>#REF!</v>
      </c>
      <c r="N75" s="1531"/>
      <c r="O75" s="1802" t="e">
        <f>SUM(N51-N52)/N34</f>
        <v>#DIV/0!</v>
      </c>
      <c r="P75" s="1478"/>
      <c r="Q75" s="1694"/>
      <c r="R75" s="29"/>
    </row>
    <row r="76" spans="2:18" ht="13.5" thickBot="1">
      <c r="B76" s="1813"/>
      <c r="C76" s="1826"/>
      <c r="D76" s="1833"/>
      <c r="E76" s="1696"/>
      <c r="F76" s="1696"/>
      <c r="G76" s="1835"/>
      <c r="H76" s="1833"/>
      <c r="I76" s="1833"/>
      <c r="J76" s="1835"/>
      <c r="K76" s="1835"/>
      <c r="L76" s="1835"/>
      <c r="M76" s="1835"/>
      <c r="N76" s="1835"/>
      <c r="O76" s="1835"/>
      <c r="P76" s="1835"/>
      <c r="Q76" s="1836"/>
      <c r="R76" s="29"/>
    </row>
    <row r="93" ht="12">
      <c r="S93" s="45"/>
    </row>
    <row r="94" ht="12">
      <c r="S94" s="45"/>
    </row>
    <row r="106" spans="2:18" ht="12.75">
      <c r="B106" s="1677"/>
      <c r="C106" s="1677"/>
      <c r="D106" s="1677"/>
      <c r="E106" s="1677"/>
      <c r="F106" s="1677"/>
      <c r="G106" s="1677"/>
      <c r="H106" s="1677"/>
      <c r="I106" s="1677"/>
      <c r="J106" s="1677"/>
      <c r="K106" s="1677"/>
      <c r="L106" s="1677"/>
      <c r="M106" s="1677"/>
      <c r="N106" s="1677"/>
      <c r="O106" s="1677"/>
      <c r="P106" s="1677"/>
      <c r="Q106" s="1677"/>
      <c r="R106" s="1678"/>
    </row>
    <row r="107" spans="2:18" ht="12.75">
      <c r="B107" s="1677"/>
      <c r="C107" s="1677"/>
      <c r="D107" s="1677"/>
      <c r="E107" s="1677"/>
      <c r="F107" s="1677"/>
      <c r="G107" s="1677"/>
      <c r="H107" s="1677"/>
      <c r="I107" s="1677"/>
      <c r="J107" s="1677"/>
      <c r="K107" s="1677"/>
      <c r="L107" s="1677"/>
      <c r="M107" s="1677"/>
      <c r="N107" s="1677"/>
      <c r="O107" s="1677"/>
      <c r="P107" s="1677"/>
      <c r="Q107" s="1677"/>
      <c r="R107" s="1678"/>
    </row>
    <row r="108" spans="2:18" ht="12">
      <c r="B108" s="1678"/>
      <c r="C108" s="1678"/>
      <c r="D108" s="1678"/>
      <c r="E108" s="1678"/>
      <c r="F108" s="1678"/>
      <c r="G108" s="1678"/>
      <c r="H108" s="1678"/>
      <c r="I108" s="1678"/>
      <c r="J108" s="1678"/>
      <c r="K108" s="1678"/>
      <c r="L108" s="1678"/>
      <c r="M108" s="1678"/>
      <c r="N108" s="1678"/>
      <c r="O108" s="1678"/>
      <c r="P108" s="1678"/>
      <c r="Q108" s="1678"/>
      <c r="R108" s="1678"/>
    </row>
    <row r="109" spans="2:18" ht="12">
      <c r="B109" s="1678"/>
      <c r="C109" s="1678"/>
      <c r="D109" s="1678"/>
      <c r="E109" s="1678"/>
      <c r="F109" s="1678"/>
      <c r="G109" s="1678"/>
      <c r="H109" s="1678"/>
      <c r="I109" s="1678"/>
      <c r="J109" s="1678"/>
      <c r="K109" s="1678"/>
      <c r="L109" s="1678"/>
      <c r="M109" s="1678"/>
      <c r="N109" s="1678"/>
      <c r="O109" s="1678"/>
      <c r="P109" s="1678"/>
      <c r="Q109" s="1678"/>
      <c r="R109" s="1678"/>
    </row>
    <row r="110" spans="2:18" ht="12">
      <c r="B110" s="1678"/>
      <c r="C110" s="1678"/>
      <c r="D110" s="1678"/>
      <c r="E110" s="1678"/>
      <c r="F110" s="1678"/>
      <c r="G110" s="1678"/>
      <c r="H110" s="1678"/>
      <c r="I110" s="1678"/>
      <c r="J110" s="1678"/>
      <c r="K110" s="1678"/>
      <c r="L110" s="1678"/>
      <c r="M110" s="1678"/>
      <c r="N110" s="1678"/>
      <c r="O110" s="1678"/>
      <c r="P110" s="1678"/>
      <c r="Q110" s="1678"/>
      <c r="R110" s="1678"/>
    </row>
    <row r="111" spans="2:18" ht="12">
      <c r="B111" s="1678"/>
      <c r="C111" s="1678"/>
      <c r="D111" s="1678"/>
      <c r="E111" s="1678"/>
      <c r="F111" s="1678"/>
      <c r="G111" s="1678"/>
      <c r="H111" s="1678"/>
      <c r="I111" s="1678"/>
      <c r="J111" s="1678"/>
      <c r="K111" s="1678"/>
      <c r="L111" s="1678"/>
      <c r="M111" s="1678"/>
      <c r="N111" s="1678"/>
      <c r="O111" s="1678"/>
      <c r="P111" s="1678"/>
      <c r="Q111" s="1678"/>
      <c r="R111" s="1678"/>
    </row>
    <row r="112" spans="2:18" ht="12">
      <c r="B112" s="1678"/>
      <c r="C112" s="1678"/>
      <c r="D112" s="1678"/>
      <c r="E112" s="1678"/>
      <c r="F112" s="1678"/>
      <c r="G112" s="1678"/>
      <c r="H112" s="1678"/>
      <c r="I112" s="1678"/>
      <c r="J112" s="1678"/>
      <c r="K112" s="1678"/>
      <c r="L112" s="1678"/>
      <c r="M112" s="1678"/>
      <c r="N112" s="1678"/>
      <c r="O112" s="1678"/>
      <c r="P112" s="1678"/>
      <c r="Q112" s="1678"/>
      <c r="R112" s="1678"/>
    </row>
    <row r="113" spans="2:18" ht="12">
      <c r="B113" s="1678"/>
      <c r="C113" s="1678"/>
      <c r="D113" s="1678"/>
      <c r="E113" s="1678"/>
      <c r="F113" s="1678"/>
      <c r="G113" s="1678"/>
      <c r="H113" s="1678"/>
      <c r="I113" s="1678"/>
      <c r="J113" s="1678"/>
      <c r="K113" s="1678"/>
      <c r="L113" s="1678"/>
      <c r="M113" s="1678"/>
      <c r="N113" s="1678"/>
      <c r="O113" s="1678"/>
      <c r="P113" s="1678"/>
      <c r="Q113" s="1678"/>
      <c r="R113" s="1678"/>
    </row>
    <row r="114" spans="2:18" ht="12">
      <c r="B114" s="1678"/>
      <c r="C114" s="1678"/>
      <c r="D114" s="1678"/>
      <c r="E114" s="1678"/>
      <c r="F114" s="1678"/>
      <c r="G114" s="1678"/>
      <c r="H114" s="1678"/>
      <c r="I114" s="1678"/>
      <c r="J114" s="1678"/>
      <c r="K114" s="1678"/>
      <c r="L114" s="1678"/>
      <c r="M114" s="1678"/>
      <c r="N114" s="1678"/>
      <c r="O114" s="1678"/>
      <c r="P114" s="1678"/>
      <c r="Q114" s="1678"/>
      <c r="R114" s="1678"/>
    </row>
    <row r="115" spans="2:18" ht="12">
      <c r="B115" s="1678"/>
      <c r="C115" s="1678"/>
      <c r="D115" s="1678"/>
      <c r="E115" s="1678"/>
      <c r="F115" s="1678"/>
      <c r="G115" s="1678"/>
      <c r="H115" s="1678"/>
      <c r="I115" s="1678"/>
      <c r="J115" s="1678"/>
      <c r="K115" s="1678"/>
      <c r="L115" s="1678"/>
      <c r="M115" s="1678"/>
      <c r="N115" s="1678"/>
      <c r="O115" s="1678"/>
      <c r="P115" s="1678"/>
      <c r="Q115" s="1678"/>
      <c r="R115" s="1678"/>
    </row>
    <row r="116" spans="2:18" ht="12">
      <c r="B116" s="1678"/>
      <c r="C116" s="1678"/>
      <c r="D116" s="1678"/>
      <c r="E116" s="1678"/>
      <c r="F116" s="1678"/>
      <c r="G116" s="1678"/>
      <c r="H116" s="1678"/>
      <c r="I116" s="1678"/>
      <c r="J116" s="1678"/>
      <c r="K116" s="1678"/>
      <c r="L116" s="1678"/>
      <c r="M116" s="1678"/>
      <c r="N116" s="1678"/>
      <c r="O116" s="1678"/>
      <c r="P116" s="1678"/>
      <c r="Q116" s="1678"/>
      <c r="R116" s="1678"/>
    </row>
    <row r="117" spans="2:18" ht="12">
      <c r="B117" s="1678"/>
      <c r="C117" s="1678"/>
      <c r="D117" s="1678"/>
      <c r="E117" s="1678"/>
      <c r="F117" s="1678"/>
      <c r="G117" s="1678"/>
      <c r="H117" s="1678"/>
      <c r="I117" s="1678"/>
      <c r="J117" s="1678"/>
      <c r="K117" s="1678"/>
      <c r="L117" s="1678"/>
      <c r="M117" s="1678"/>
      <c r="N117" s="1678"/>
      <c r="O117" s="1678"/>
      <c r="P117" s="1678"/>
      <c r="Q117" s="1678"/>
      <c r="R117" s="1678"/>
    </row>
  </sheetData>
  <sheetProtection/>
  <printOptions/>
  <pageMargins left="0.75" right="0.75" top="1" bottom="1" header="0.5" footer="0.5"/>
  <pageSetup orientation="landscape" paperSize="9" scale="93" r:id="rId1"/>
  <rowBreaks count="2" manualBreakCount="2">
    <brk id="26" max="255" man="1"/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subject/>
  <dc:creator>Jonny Ulvtorp</dc:creator>
  <cp:keywords/>
  <dc:description/>
  <cp:lastModifiedBy>Jonny</cp:lastModifiedBy>
  <cp:lastPrinted>2010-09-27T13:58:09Z</cp:lastPrinted>
  <dcterms:created xsi:type="dcterms:W3CDTF">1998-06-02T13:39:30Z</dcterms:created>
  <dcterms:modified xsi:type="dcterms:W3CDTF">2010-10-21T18:06:26Z</dcterms:modified>
  <cp:category/>
  <cp:version/>
  <cp:contentType/>
  <cp:contentStatus/>
</cp:coreProperties>
</file>